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updateLinks="never" defaultThemeVersion="124226"/>
  <mc:AlternateContent xmlns:mc="http://schemas.openxmlformats.org/markup-compatibility/2006">
    <mc:Choice Requires="x15">
      <x15ac:absPath xmlns:x15ac="http://schemas.microsoft.com/office/spreadsheetml/2010/11/ac" url="G:\共有ドライブ\F840教育推進・学生支援部_05_学生課奨学掛\syougakukin\日本学生支援機構\01在学・予約採用等\3_在学採用・予約採用申請\2025\02_在学採用\2_大学院\3_通知\"/>
    </mc:Choice>
  </mc:AlternateContent>
  <xr:revisionPtr revIDLastSave="0" documentId="8_{0E84274D-38A4-47DD-A754-DDE68EEA6A98}" xr6:coauthVersionLast="36" xr6:coauthVersionMax="36" xr10:uidLastSave="{00000000-0000-0000-0000-000000000000}"/>
  <bookViews>
    <workbookView xWindow="0" yWindow="0" windowWidth="28800" windowHeight="13815" xr2:uid="{00000000-000D-0000-FFFF-FFFF0000000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91029"/>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ED2" i="17"/>
  <c r="E2" i="17"/>
  <c r="DF2" i="17"/>
  <c r="EE2" i="17"/>
  <c r="EJ2" i="17"/>
  <c r="M2" i="17"/>
  <c r="K2" i="17"/>
  <c r="DE2" i="17"/>
  <c r="R2" i="17"/>
  <c r="T2" i="17"/>
  <c r="EC2" i="17"/>
  <c r="EH2" i="17"/>
  <c r="J2" i="17"/>
  <c r="W2" i="17"/>
  <c r="I2" i="17"/>
  <c r="O2" i="17"/>
  <c r="AD2" i="17"/>
  <c r="F2" i="17"/>
  <c r="EI2" i="17"/>
  <c r="EP2" i="17"/>
  <c r="EO2" i="17"/>
  <c r="L2" i="17"/>
  <c r="N2" i="17"/>
  <c r="EG2" i="17"/>
  <c r="U2" i="17"/>
  <c r="EF2" i="17"/>
  <c r="DG2" i="17"/>
  <c r="D19" i="11" l="1"/>
  <c r="C57" i="3"/>
  <c r="O2" i="1" l="1"/>
  <c r="C44" i="3" l="1"/>
  <c r="C62" i="3" s="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DH2" i="17"/>
  <c r="Y2" i="17"/>
  <c r="CA2" i="17"/>
  <c r="BC2" i="17"/>
  <c r="V2" i="17"/>
  <c r="C56" i="3" l="1"/>
  <c r="B2" i="3"/>
  <c r="B61" i="13"/>
  <c r="B66" i="19"/>
  <c r="B62" i="13"/>
  <c r="B20" i="19"/>
  <c r="B65" i="19"/>
  <c r="B19" i="19"/>
  <c r="B19" i="1"/>
  <c r="C2" i="3"/>
  <c r="C49" i="3"/>
  <c r="Q46" i="13"/>
  <c r="D2" i="3"/>
  <c r="B20" i="1"/>
  <c r="L46" i="11"/>
  <c r="B66" i="1"/>
  <c r="B65" i="1"/>
  <c r="C55" i="3"/>
  <c r="B2" i="17"/>
  <c r="CN2" i="17"/>
  <c r="CD2" i="17"/>
  <c r="AI2" i="17"/>
  <c r="CJ2" i="17"/>
  <c r="D3" i="3" l="1"/>
  <c r="D51" i="3" s="1"/>
  <c r="B16" i="13"/>
  <c r="B15" i="13"/>
  <c r="B26" i="3"/>
  <c r="B15" i="11"/>
  <c r="D7" i="3"/>
  <c r="C3" i="3"/>
  <c r="C51" i="3" s="1"/>
  <c r="C58" i="3"/>
  <c r="C7" i="3"/>
  <c r="C5" i="3"/>
  <c r="D5" i="3"/>
  <c r="D6" i="3" s="1"/>
  <c r="B7" i="3"/>
  <c r="B16" i="11"/>
  <c r="B3" i="3"/>
  <c r="B4" i="3" s="1"/>
  <c r="D26" i="3"/>
  <c r="N30" i="1"/>
  <c r="CR2" i="17"/>
  <c r="DL2" i="17"/>
  <c r="AJ2" i="17"/>
  <c r="AL2" i="17"/>
  <c r="D2" i="17"/>
  <c r="Z2" i="17"/>
  <c r="CO2" i="17"/>
  <c r="AN2" i="17"/>
  <c r="C2" i="17"/>
  <c r="CQ2" i="17"/>
  <c r="G2" i="17"/>
  <c r="CK2" i="17"/>
  <c r="CS2" i="17"/>
  <c r="D54" i="3" l="1"/>
  <c r="C6" i="3"/>
  <c r="C54" i="3" s="1"/>
  <c r="N28" i="1"/>
  <c r="AM2" i="17"/>
  <c r="L50" i="1" l="1"/>
  <c r="D42" i="3"/>
  <c r="EB2" i="17"/>
  <c r="AP2" i="17"/>
  <c r="D76" i="1" l="1"/>
  <c r="D76" i="19"/>
  <c r="D9" i="3"/>
  <c r="D41" i="3"/>
  <c r="L42" i="1"/>
  <c r="B17" i="3"/>
  <c r="B16" i="3"/>
  <c r="D38" i="3" s="1"/>
  <c r="G31" i="1"/>
  <c r="G29" i="1"/>
  <c r="EA2" i="17"/>
  <c r="Q2" i="17"/>
  <c r="P2" i="17"/>
  <c r="CU2" i="17"/>
  <c r="D40" i="3" l="1"/>
  <c r="D39" i="3" s="1"/>
  <c r="B24" i="3"/>
  <c r="B8" i="3"/>
  <c r="C36" i="3" s="1"/>
  <c r="C42" i="3"/>
  <c r="M46" i="1"/>
  <c r="M48" i="1"/>
  <c r="D15" i="3"/>
  <c r="D14" i="3"/>
  <c r="C15" i="3"/>
  <c r="C14" i="3"/>
  <c r="CZ2" i="17"/>
  <c r="DA2" i="17"/>
  <c r="AU2" i="17"/>
  <c r="H2" i="17"/>
  <c r="X2" i="17"/>
  <c r="AV2" i="17"/>
  <c r="BW2" i="17"/>
  <c r="C76" i="1" l="1"/>
  <c r="C76" i="19"/>
  <c r="B19" i="3"/>
  <c r="C37" i="3"/>
  <c r="C13" i="3" s="1"/>
  <c r="C35" i="3"/>
  <c r="D13" i="3"/>
  <c r="B34" i="3"/>
  <c r="D24" i="3"/>
  <c r="M44" i="1"/>
  <c r="BP2" i="17"/>
  <c r="DV2" i="17"/>
  <c r="AH2" i="17"/>
  <c r="DJ2" i="17"/>
  <c r="DU2" i="17"/>
  <c r="BR2" i="17"/>
  <c r="S2" i="17"/>
  <c r="DW2" i="17"/>
  <c r="BQ2" i="17"/>
  <c r="CY2" i="17"/>
  <c r="C65" i="3" l="1"/>
  <c r="EV2" i="17" s="1"/>
  <c r="C40" i="3"/>
  <c r="C39" i="3" s="1"/>
  <c r="C38" i="3"/>
  <c r="B31" i="3"/>
  <c r="C73" i="1"/>
  <c r="B27" i="3"/>
  <c r="C24" i="3"/>
  <c r="D12" i="3"/>
  <c r="C12" i="3"/>
  <c r="AT2" i="17"/>
  <c r="DX2" i="17"/>
  <c r="DZ2" i="17"/>
  <c r="AE2" i="17"/>
  <c r="BU2" i="17"/>
  <c r="CX2" i="17"/>
  <c r="AA2" i="17"/>
  <c r="AS2" i="17"/>
  <c r="BS2" i="17"/>
  <c r="BE2" i="17"/>
  <c r="H74" i="1" l="1"/>
  <c r="C64" i="3"/>
  <c r="B28" i="3"/>
  <c r="B29" i="3" s="1"/>
  <c r="C41" i="3"/>
  <c r="AC2" i="17"/>
  <c r="DY2" i="17"/>
  <c r="BV2" i="17"/>
  <c r="BT2" i="17"/>
  <c r="AB2" i="17"/>
  <c r="H73" i="1" l="1"/>
  <c r="EU2" i="17"/>
  <c r="B32" i="3"/>
  <c r="AF2" i="17"/>
  <c r="B33" i="3" l="1"/>
  <c r="AG2" i="17"/>
  <c r="BA2" i="17"/>
  <c r="C59" i="3" l="1"/>
  <c r="CL2" i="17"/>
  <c r="C52" i="3" l="1"/>
  <c r="D53" i="3" s="1"/>
  <c r="D4" i="3" s="1"/>
  <c r="CM2" i="17"/>
  <c r="CP2" i="17"/>
  <c r="EK2" i="17"/>
  <c r="CF2" i="17"/>
  <c r="CG2" i="17"/>
  <c r="EQ2" i="17"/>
  <c r="CI2" i="17"/>
  <c r="ER2" i="17"/>
  <c r="EM2" i="17"/>
  <c r="D8" i="3" l="1"/>
  <c r="CT2" i="17"/>
  <c r="EN2" i="17"/>
  <c r="D52" i="3" l="1"/>
  <c r="EL2" i="17"/>
  <c r="C53" i="3" l="1"/>
  <c r="CH2" i="17"/>
  <c r="C4" i="3" l="1"/>
  <c r="AK2" i="17"/>
  <c r="C8" i="3" l="1"/>
  <c r="C21" i="3" s="1"/>
  <c r="AO2" i="17"/>
  <c r="BB2" i="17"/>
  <c r="C19" i="3" l="1"/>
  <c r="C66" i="3" s="1"/>
  <c r="C10" i="3"/>
  <c r="D10" i="3"/>
  <c r="AQ2" i="17"/>
  <c r="AZ2" i="17"/>
  <c r="CV2" i="17"/>
  <c r="C26" i="3" l="1"/>
  <c r="K73" i="1"/>
  <c r="EW2" i="17"/>
  <c r="C18" i="3"/>
  <c r="C17" i="3"/>
  <c r="D30" i="3"/>
  <c r="C16" i="3"/>
  <c r="D11" i="3"/>
  <c r="C23" i="3"/>
  <c r="D18" i="3"/>
  <c r="C30" i="3"/>
  <c r="D17" i="3"/>
  <c r="C11" i="3"/>
  <c r="D16" i="3"/>
  <c r="D23" i="3"/>
  <c r="DP2" i="17"/>
  <c r="AY2" i="17"/>
  <c r="CW2" i="17"/>
  <c r="BK2" i="17"/>
  <c r="BD2" i="17"/>
  <c r="BG2" i="17"/>
  <c r="DD2" i="17"/>
  <c r="AR2" i="17"/>
  <c r="AW2" i="17"/>
  <c r="DB2" i="17"/>
  <c r="DC2" i="17"/>
  <c r="AX2" i="17"/>
  <c r="DI2" i="17"/>
  <c r="D25" i="3" l="1"/>
  <c r="C27" i="3"/>
  <c r="C25" i="3"/>
  <c r="C31" i="3"/>
  <c r="D31" i="3"/>
  <c r="D27" i="3"/>
  <c r="DK2" i="17"/>
  <c r="BH2" i="17"/>
  <c r="DQ2" i="17"/>
  <c r="BF2" i="17"/>
  <c r="DM2" i="17"/>
  <c r="BL2" i="17"/>
  <c r="D28" i="3" l="1"/>
  <c r="C28" i="3"/>
  <c r="DN2" i="17"/>
  <c r="BI2" i="17"/>
  <c r="C29" i="3" l="1"/>
  <c r="C32" i="3"/>
  <c r="D32" i="3"/>
  <c r="D29" i="3"/>
  <c r="BM2" i="17"/>
  <c r="DO2" i="17"/>
  <c r="BJ2" i="17"/>
  <c r="DR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<sst xmlns="http://schemas.openxmlformats.org/spreadsheetml/2006/main" count="2219" uniqueCount="1124">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</sst>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14" fontId="0" fillId="0" borderId="12" xfId="0" applyNumberFormat="1" applyBorder="1" applyAlignment="1">
      <alignment horizontal="center"/>
    </xf>
    <xf numFmtId="0" fontId="18" fillId="0" borderId="0" xfId="0" applyFont="1" applyBorder="1" applyAlignment="1">
      <alignment horizontal="center" vertical="top"/>
    </xf>
    <xf numFmtId="0" fontId="9" fillId="0" borderId="12" xfId="0" applyFont="1" applyBorder="1" applyAlignment="1">
      <alignment horizontal="center" shrinkToFit="1"/>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Border="1" applyAlignment="1">
      <alignment horizontal="left" vertical="center"/>
    </xf>
    <xf numFmtId="0" fontId="0" fillId="0" borderId="60" xfId="0" applyBorder="1" applyAlignment="1">
      <alignment horizontal="left" vertical="center"/>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41" fillId="0" borderId="0" xfId="0" applyFont="1" applyBorder="1" applyAlignment="1">
      <alignment horizontal="left" vertical="top" wrapText="1"/>
    </xf>
    <xf numFmtId="0" fontId="9" fillId="0" borderId="0" xfId="0" applyFont="1" applyBorder="1" applyAlignment="1">
      <alignment horizontal="center"/>
    </xf>
    <xf numFmtId="0" fontId="0" fillId="0" borderId="11" xfId="0" applyFill="1" applyBorder="1" applyAlignment="1">
      <alignment horizontal="left" vertical="center"/>
    </xf>
    <xf numFmtId="0" fontId="0" fillId="0" borderId="60" xfId="0" applyFill="1"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9" fillId="0" borderId="0" xfId="0" applyFont="1" applyAlignment="1">
      <alignment horizontal="center"/>
    </xf>
    <xf numFmtId="0" fontId="9" fillId="0" borderId="0" xfId="0" applyFont="1" applyBorder="1" applyAlignment="1">
      <alignment horizontal="right"/>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6"/>
  <sheetViews>
    <sheetView tabSelected="1" view="pageBreakPreview" zoomScaleNormal="100" zoomScaleSheetLayoutView="100" workbookViewId="0">
      <selection sqref="A1:O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49" t="s">
        <v>380</v>
      </c>
      <c r="B1" s="549"/>
      <c r="C1" s="549"/>
      <c r="D1" s="549"/>
      <c r="E1" s="549"/>
      <c r="F1" s="549"/>
      <c r="G1" s="549"/>
      <c r="H1" s="549"/>
      <c r="I1" s="549"/>
      <c r="J1" s="549"/>
      <c r="K1" s="549"/>
      <c r="L1" s="549"/>
      <c r="M1" s="549"/>
      <c r="N1" s="549"/>
      <c r="O1" s="549"/>
    </row>
    <row r="2" spans="1:17" ht="6" customHeight="1">
      <c r="A2" s="74"/>
      <c r="B2" s="74"/>
      <c r="C2" s="405"/>
      <c r="D2" s="405"/>
      <c r="E2" s="405"/>
      <c r="F2" s="405"/>
      <c r="G2" s="74"/>
      <c r="H2" s="405"/>
      <c r="I2" s="74"/>
      <c r="J2" s="74"/>
      <c r="K2" s="74"/>
      <c r="L2" s="74"/>
      <c r="M2" s="405"/>
      <c r="N2" s="405"/>
      <c r="O2" s="551">
        <f>MAX(修正履歴!A:A)</f>
        <v>45737</v>
      </c>
      <c r="P2" s="551"/>
      <c r="Q2" s="551"/>
    </row>
    <row r="3" spans="1:17">
      <c r="A3" s="87" t="s">
        <v>297</v>
      </c>
      <c r="G3" s="74"/>
      <c r="H3" s="405"/>
      <c r="I3" s="74"/>
      <c r="J3" s="74"/>
      <c r="K3" s="74"/>
      <c r="L3" s="74"/>
      <c r="M3" s="405"/>
      <c r="N3" s="405"/>
      <c r="O3" s="551"/>
      <c r="P3" s="551"/>
      <c r="Q3" s="551"/>
    </row>
    <row r="4" spans="1:17" ht="6" customHeight="1">
      <c r="A4" s="74"/>
      <c r="B4" s="87"/>
      <c r="C4" s="87"/>
      <c r="D4" s="87"/>
      <c r="E4" s="87"/>
      <c r="F4" s="87"/>
      <c r="G4" s="74"/>
      <c r="H4" s="405"/>
      <c r="I4" s="74"/>
      <c r="J4" s="74"/>
      <c r="K4" s="74"/>
      <c r="L4" s="74"/>
      <c r="M4" s="405"/>
      <c r="N4" s="405"/>
      <c r="O4" s="74"/>
    </row>
    <row r="5" spans="1:17">
      <c r="A5" s="74"/>
      <c r="B5" s="550"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50"/>
      <c r="D5" s="550"/>
      <c r="E5" s="550"/>
      <c r="F5" s="550"/>
      <c r="G5" s="550"/>
      <c r="H5" s="550"/>
      <c r="I5" s="550"/>
      <c r="J5" s="550"/>
      <c r="K5" s="550"/>
      <c r="L5" s="550"/>
      <c r="M5" s="550"/>
      <c r="N5" s="550"/>
      <c r="O5" s="550"/>
    </row>
    <row r="6" spans="1:17">
      <c r="A6" s="74"/>
      <c r="B6" s="550"/>
      <c r="C6" s="550"/>
      <c r="D6" s="550"/>
      <c r="E6" s="550"/>
      <c r="F6" s="550"/>
      <c r="G6" s="550"/>
      <c r="H6" s="550"/>
      <c r="I6" s="550"/>
      <c r="J6" s="550"/>
      <c r="K6" s="550"/>
      <c r="L6" s="550"/>
      <c r="M6" s="550"/>
      <c r="N6" s="550"/>
      <c r="O6" s="550"/>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63" t="s">
        <v>386</v>
      </c>
      <c r="I8" s="563"/>
      <c r="J8" s="563"/>
      <c r="K8" s="563"/>
      <c r="L8" s="556"/>
      <c r="M8" s="556"/>
      <c r="N8" s="556"/>
      <c r="O8" s="165"/>
    </row>
    <row r="9" spans="1:17" ht="9.9499999999999993" customHeight="1">
      <c r="A9" s="199"/>
      <c r="B9" s="199"/>
      <c r="C9" s="405"/>
      <c r="D9" s="405"/>
      <c r="E9" s="405"/>
      <c r="F9" s="405"/>
      <c r="G9" s="199"/>
      <c r="H9" s="405"/>
      <c r="I9" s="57"/>
      <c r="J9" s="57"/>
      <c r="K9" s="57"/>
      <c r="L9" s="557" t="s">
        <v>941</v>
      </c>
      <c r="M9" s="557"/>
      <c r="N9" s="557"/>
      <c r="O9" s="165"/>
    </row>
    <row r="10" spans="1:17" ht="14.25" thickBot="1">
      <c r="A10" s="204"/>
      <c r="C10" s="209" t="s">
        <v>620</v>
      </c>
      <c r="D10" s="217">
        <v>2025</v>
      </c>
      <c r="E10" s="409"/>
      <c r="F10" s="209"/>
      <c r="H10" s="564" t="s">
        <v>396</v>
      </c>
      <c r="I10" s="564"/>
      <c r="J10" s="564"/>
      <c r="K10" s="564"/>
      <c r="L10" s="580" t="s">
        <v>397</v>
      </c>
      <c r="M10" s="580"/>
      <c r="N10" s="580"/>
      <c r="O10" s="165"/>
    </row>
    <row r="11" spans="1:17" ht="14.25" thickBot="1">
      <c r="A11" s="163"/>
      <c r="C11" s="187" t="str">
        <f>IF(VLOOKUP(L10,計算シート!F15:G22,2,0)=4,"奨学生番号","申込受付番号")</f>
        <v>申込受付番号</v>
      </c>
      <c r="D11" s="575"/>
      <c r="E11" s="575"/>
      <c r="F11" s="575"/>
      <c r="G11" s="405" t="s">
        <v>940</v>
      </c>
      <c r="H11" s="521"/>
      <c r="I11" s="165" t="s">
        <v>940</v>
      </c>
      <c r="J11" s="560"/>
      <c r="K11" s="560"/>
      <c r="L11" s="560"/>
      <c r="M11" s="560"/>
      <c r="N11" s="560"/>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76"/>
      <c r="E13" s="576"/>
      <c r="F13" s="576"/>
      <c r="G13" s="565" t="str">
        <f>IF(計算シート!C67=0,"本人生年月日","")</f>
        <v>本人生年月日</v>
      </c>
      <c r="H13" s="565"/>
      <c r="I13" s="556"/>
      <c r="J13" s="556"/>
      <c r="K13" s="556"/>
      <c r="L13" s="556"/>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76"/>
      <c r="E15" s="576"/>
      <c r="F15" s="576"/>
      <c r="G15" s="561" t="str">
        <f>IF(計算シート!C67=0,"本人との続柄","")</f>
        <v>本人との続柄</v>
      </c>
      <c r="H15" s="561"/>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8"/>
      <c r="E17" s="558"/>
      <c r="F17" s="558"/>
      <c r="G17" s="583" t="str">
        <f>IF(AND(計算シート!C67=0,NOT(OR(F36="いいえ",I15="祖父",I15="祖母",I15="その他"))),"本人との続柄","")</f>
        <v>本人との続柄</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1"/>
      <c r="M17" s="561"/>
      <c r="N17" s="562"/>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52" t="str">
        <f>IF(計算シート!C67=0,"生年月日（yyyy/mm/dd）","")</f>
        <v>生年月日（yyyy/mm/dd）</v>
      </c>
      <c r="C23" s="553"/>
      <c r="D23" s="553"/>
      <c r="E23" s="365"/>
      <c r="F23" s="524" t="str">
        <f>IF(I13="","",I13)</f>
        <v/>
      </c>
      <c r="G23" s="102"/>
      <c r="I23" s="191" t="s">
        <v>374</v>
      </c>
      <c r="J23" s="75"/>
      <c r="K23" s="75"/>
      <c r="L23" s="75"/>
      <c r="M23" s="75"/>
      <c r="N23" s="102"/>
    </row>
    <row r="24" spans="1:14" s="98" customFormat="1" ht="12.95" customHeight="1" thickBot="1">
      <c r="A24" s="171" t="s">
        <v>317</v>
      </c>
      <c r="B24" s="554" t="str">
        <f>IF(計算シート!C67=0,"どちらの生計維持者に扶養されていますか","")</f>
        <v>どちらの生計維持者に扶養されていますか</v>
      </c>
      <c r="C24" s="555"/>
      <c r="D24" s="555"/>
      <c r="F24" s="73" t="s">
        <v>38</v>
      </c>
      <c r="G24" s="102"/>
      <c r="I24" s="191" t="s">
        <v>375</v>
      </c>
      <c r="J24" s="75"/>
      <c r="K24" s="75"/>
      <c r="L24" s="75"/>
      <c r="M24" s="75"/>
      <c r="N24" s="102"/>
    </row>
    <row r="25" spans="1:14" s="98" customFormat="1" ht="12.95" customHeight="1" thickBot="1">
      <c r="A25" s="171" t="s">
        <v>318</v>
      </c>
      <c r="B25" s="545" t="str">
        <f>IF(計算シート!C67=0,"障がい者に該当していますか","")</f>
        <v>障がい者に該当していますか</v>
      </c>
      <c r="C25" s="546"/>
      <c r="D25" s="546"/>
      <c r="E25" s="103"/>
      <c r="F25" s="90" t="s">
        <v>44</v>
      </c>
      <c r="G25" s="102"/>
      <c r="I25" s="191" t="s">
        <v>376</v>
      </c>
      <c r="J25" s="75"/>
      <c r="K25" s="75"/>
      <c r="L25" s="75"/>
      <c r="M25" s="75"/>
      <c r="N25" s="102"/>
    </row>
    <row r="26" spans="1:14" s="98" customFormat="1" ht="12.95" customHeight="1" thickBot="1">
      <c r="A26" s="171" t="s">
        <v>319</v>
      </c>
      <c r="B26" s="547" t="str">
        <f>IF(計算シート!C67=0,"　生計維持者と同居していますか","")</f>
        <v>　生計維持者と同居していますか</v>
      </c>
      <c r="C26" s="548"/>
      <c r="D26" s="548"/>
      <c r="E26" s="103"/>
      <c r="F26" s="73" t="s">
        <v>40</v>
      </c>
      <c r="G26" s="102"/>
      <c r="I26" s="455">
        <v>1</v>
      </c>
      <c r="J26" s="581" t="s">
        <v>377</v>
      </c>
      <c r="K26" s="582"/>
      <c r="L26" s="582"/>
      <c r="M26" s="582"/>
      <c r="N26" s="523" t="s">
        <v>621</v>
      </c>
    </row>
    <row r="27" spans="1:14" s="98" customFormat="1" ht="12.95" customHeight="1" thickBot="1">
      <c r="A27" s="171" t="s">
        <v>320</v>
      </c>
      <c r="B27" s="547" t="str">
        <f>IF(計算シート!C67=0,"奨学生本人に収入（所得）がありますか","")</f>
        <v>奨学生本人に収入（所得）がありますか</v>
      </c>
      <c r="C27" s="548"/>
      <c r="D27" s="548"/>
      <c r="E27" s="99"/>
      <c r="F27" s="58" t="s">
        <v>42</v>
      </c>
      <c r="G27" s="102"/>
      <c r="I27" s="455">
        <v>2</v>
      </c>
      <c r="J27" s="582" t="s">
        <v>384</v>
      </c>
      <c r="K27" s="582"/>
      <c r="L27" s="582"/>
      <c r="M27" s="582"/>
      <c r="N27" s="523" t="str">
        <f>IF(F36="はい","○","")</f>
        <v>○</v>
      </c>
    </row>
    <row r="28" spans="1:14" s="98" customFormat="1" ht="12.95" customHeight="1" thickBot="1">
      <c r="A28" s="171" t="s">
        <v>321</v>
      </c>
      <c r="B28" s="547" t="str">
        <f>IF(計算シート!C67=0,"　給与収入金額の通貨","")</f>
        <v>　給与収入金額の通貨</v>
      </c>
      <c r="C28" s="548"/>
      <c r="D28" s="548"/>
      <c r="E28" s="99"/>
      <c r="F28" s="73" t="s">
        <v>49</v>
      </c>
      <c r="G28" s="102"/>
      <c r="I28" s="455">
        <v>3</v>
      </c>
      <c r="J28" s="581" t="s">
        <v>383</v>
      </c>
      <c r="K28" s="582"/>
      <c r="L28" s="582"/>
      <c r="M28" s="582"/>
      <c r="N28" s="523" t="str">
        <f>IF(SUM(F51:F59,L51:L59)&gt;0,"○","")</f>
        <v/>
      </c>
    </row>
    <row r="29" spans="1:14" s="98" customFormat="1" ht="12.95" customHeight="1" thickBot="1">
      <c r="A29" s="171" t="s">
        <v>322</v>
      </c>
      <c r="B29" s="547" t="str">
        <f>IF(計算シート!C67=0,"　　給与収入金額","")</f>
        <v>　　給与収入金額</v>
      </c>
      <c r="C29" s="548"/>
      <c r="D29" s="548"/>
      <c r="F29" s="200">
        <v>0</v>
      </c>
      <c r="G29" s="100" t="str">
        <f>MID(F28,SEARCH("(",F28)+1,3)</f>
        <v>JPY</v>
      </c>
      <c r="I29" s="455">
        <v>4</v>
      </c>
      <c r="J29" s="581" t="str">
        <f>IF(計算シート!C67=0,"生計維持者が１人のみであることを証するもの","ひとり親世帯に関するもの")</f>
        <v>生計維持者が１人のみであることを証するもの</v>
      </c>
      <c r="K29" s="582"/>
      <c r="L29" s="582"/>
      <c r="M29" s="582"/>
      <c r="N29" s="523" t="str">
        <f>IF(OR(AND(計算シート!C67=0,F36="いいえ"),AND(計算シート!C67=1,F40="ひとり親である")),"○","")</f>
        <v/>
      </c>
    </row>
    <row r="30" spans="1:14" s="98" customFormat="1" ht="12.95" customHeight="1" thickBot="1">
      <c r="A30" s="171" t="s">
        <v>323</v>
      </c>
      <c r="B30" s="554" t="str">
        <f>IF(計算シート!C67=0,"　給与・年金以外の所得の通貨","")</f>
        <v>　給与・年金以外の所得の通貨</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68" t="str">
        <f>IF(計算シート!C67=0,"　　給与・年金以外の所得の金額","")</f>
        <v>　　給与・年金以外の所得の金額</v>
      </c>
      <c r="C31" s="569"/>
      <c r="D31" s="569"/>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54" t="s">
        <v>406</v>
      </c>
      <c r="C35" s="555"/>
      <c r="D35" s="555"/>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47" t="str">
        <f>IF(計算シート!C67=0,"","申込者本人に")&amp;"配偶者はいますか"</f>
        <v>配偶者はいますか</v>
      </c>
      <c r="C36" s="548"/>
      <c r="D36" s="548"/>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47" t="str">
        <f>IF(計算シート!C67=0,"　配偶者は生計維持者２ですか","")</f>
        <v>　配偶者は生計維持者２ですか</v>
      </c>
      <c r="C37" s="548"/>
      <c r="D37" s="548"/>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47" t="str">
        <f>IF(AND(OR(I15&lt;&gt;"その他",I15&lt;&gt;"祖父",I15&lt;&gt;"祖母"),F36="はい"),"　生計維持者２","　配偶者")&amp;"と同居していますか"</f>
        <v>　生計維持者２と同居していますか</v>
      </c>
      <c r="C38" s="548"/>
      <c r="D38" s="579"/>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68" t="str">
        <f>IF(計算シート!C67=0,"","申込者本人は")&amp;"ひとり親ですか"</f>
        <v>ひとり親ですか</v>
      </c>
      <c r="C40" s="569"/>
      <c r="D40" s="569"/>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70" t="s">
        <v>272</v>
      </c>
      <c r="C43" s="571"/>
      <c r="D43" s="572"/>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73" t="s">
        <v>274</v>
      </c>
      <c r="C44" s="574"/>
      <c r="D44" s="574"/>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73" t="s">
        <v>273</v>
      </c>
      <c r="C45" s="574"/>
      <c r="D45" s="574"/>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77" t="s">
        <v>275</v>
      </c>
      <c r="C46" s="578"/>
      <c r="D46" s="578"/>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47" t="s">
        <v>0</v>
      </c>
      <c r="C51" s="548"/>
      <c r="D51" s="548"/>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47" t="s">
        <v>1</v>
      </c>
      <c r="C52" s="548"/>
      <c r="D52" s="548"/>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47" t="s">
        <v>2</v>
      </c>
      <c r="C53" s="548"/>
      <c r="D53" s="548"/>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47" t="s">
        <v>3</v>
      </c>
      <c r="C54" s="548"/>
      <c r="D54" s="548"/>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47" t="s">
        <v>4</v>
      </c>
      <c r="C55" s="548"/>
      <c r="D55" s="548"/>
      <c r="E55" s="430"/>
      <c r="F55" s="58">
        <v>0</v>
      </c>
      <c r="G55" s="416" t="s">
        <v>48</v>
      </c>
      <c r="H55" s="586" t="s">
        <v>1082</v>
      </c>
      <c r="I55" s="587"/>
      <c r="J55" s="178" t="s">
        <v>357</v>
      </c>
      <c r="K55" s="76"/>
      <c r="L55" s="58">
        <v>0</v>
      </c>
      <c r="M55" s="407" t="s">
        <v>48</v>
      </c>
      <c r="N55" s="586" t="str">
        <f>IF(F36="はい","(項番41の内数)","")</f>
        <v>(項番41の内数)</v>
      </c>
      <c r="O55" s="588"/>
      <c r="P55" s="114"/>
    </row>
    <row r="56" spans="1:16" s="98" customFormat="1" ht="12.95" customHeight="1" thickBot="1">
      <c r="A56" s="174" t="s">
        <v>349</v>
      </c>
      <c r="B56" s="547" t="s">
        <v>5</v>
      </c>
      <c r="C56" s="548"/>
      <c r="D56" s="548"/>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47" t="s">
        <v>299</v>
      </c>
      <c r="C57" s="548"/>
      <c r="D57" s="548"/>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47" t="s">
        <v>300</v>
      </c>
      <c r="C58" s="548"/>
      <c r="D58" s="548"/>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68" t="s">
        <v>301</v>
      </c>
      <c r="C59" s="569"/>
      <c r="D59" s="569"/>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84" t="s">
        <v>945</v>
      </c>
      <c r="J73" s="585"/>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L10:N10"/>
    <mergeCell ref="J26:M26"/>
    <mergeCell ref="J27:M27"/>
    <mergeCell ref="G17:H17"/>
    <mergeCell ref="I73:J73"/>
    <mergeCell ref="J28:M28"/>
    <mergeCell ref="J29:M29"/>
    <mergeCell ref="J30:M30"/>
    <mergeCell ref="H55:I55"/>
    <mergeCell ref="N55:O55"/>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B39:D39"/>
    <mergeCell ref="B40:D40"/>
    <mergeCell ref="B43:D43"/>
    <mergeCell ref="B44:D44"/>
    <mergeCell ref="B30:D30"/>
    <mergeCell ref="B31:D31"/>
    <mergeCell ref="B35:D35"/>
    <mergeCell ref="B36:D36"/>
    <mergeCell ref="B37:D37"/>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25:D25"/>
    <mergeCell ref="B26:D26"/>
    <mergeCell ref="B27:D27"/>
    <mergeCell ref="B28:D28"/>
    <mergeCell ref="B29:D29"/>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xr:uid="{00000000-0002-0000-0000-000000000000}">
      <formula1>0</formula1>
      <formula2>99</formula2>
    </dataValidation>
    <dataValidation type="decimal" allowBlank="1" showInputMessage="1" showErrorMessage="1" sqref="H46 F44 H44 F46 L46 L44" xr:uid="{00000000-0002-0000-0000-000001000000}">
      <formula1>0</formula1>
      <formula2>999999999999999000000</formula2>
    </dataValidation>
    <dataValidation type="date" allowBlank="1" showInputMessage="1" showErrorMessage="1" sqref="H35 F35 L35" xr:uid="{00000000-0002-0000-0000-000002000000}">
      <formula1>1</formula1>
      <formula2>73051</formula2>
    </dataValidation>
    <dataValidation type="decimal" allowBlank="1" showInputMessage="1" showErrorMessage="1" sqref="H48 F31 L48 F48" xr:uid="{00000000-0002-0000-0000-000003000000}">
      <formula1>-999999999999999000000</formula1>
      <formula2>999999999999999000000</formula2>
    </dataValidation>
    <dataValidation type="date" allowBlank="1" showInputMessage="1" showErrorMessage="1" sqref="N13:N14 I13:I14 L8" xr:uid="{00000000-0002-0000-0000-000004000000}">
      <formula1>1</formula1>
      <formula2>401404</formula2>
    </dataValidation>
    <dataValidation type="whole" allowBlank="1" showInputMessage="1" showErrorMessage="1" sqref="D10:E10" xr:uid="{00000000-0002-0000-0000-000005000000}">
      <formula1>2000</formula1>
      <formula2>9999</formula2>
    </dataValidation>
    <dataValidation type="decimal" allowBlank="1" showInputMessage="1" showErrorMessage="1" sqref="F29" xr:uid="{00000000-0002-0000-0000-000006000000}">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7000000}">
          <x14:formula1>
            <xm:f>計算シート!$F$5:$F$7</xm:f>
          </x14:formula1>
          <xm:sqref>F39 F25 L39</xm:sqref>
        </x14:dataValidation>
        <x14:dataValidation type="list" allowBlank="1" showInputMessage="1" showErrorMessage="1" xr:uid="{00000000-0002-0000-0000-000008000000}">
          <x14:formula1>
            <xm:f>前年レート!$N$12:$N$74</xm:f>
          </x14:formula1>
          <xm:sqref>L47 F43 F47 F30 L43 F28 L45 F45</xm:sqref>
        </x14:dataValidation>
        <x14:dataValidation type="list" allowBlank="1" showInputMessage="1" showErrorMessage="1" xr:uid="{00000000-0002-0000-0000-000009000000}">
          <x14:formula1>
            <xm:f>計算シート!$F$15:$F$22</xm:f>
          </x14:formula1>
          <xm:sqref>L10</xm:sqref>
        </x14:dataValidation>
        <x14:dataValidation type="list" allowBlank="1" showInputMessage="1" showErrorMessage="1" xr:uid="{00000000-0002-0000-0000-00000A000000}">
          <x14:formula1>
            <xm:f>計算シート!$F$3:$F$4</xm:f>
          </x14:formula1>
          <xm:sqref>F26:F27 F36 F38</xm:sqref>
        </x14:dataValidation>
        <x14:dataValidation type="list" allowBlank="1" showInputMessage="1" showErrorMessage="1" xr:uid="{00000000-0002-0000-0000-00000B000000}">
          <x14:formula1>
            <xm:f>計算シート!$F$8:$F$10</xm:f>
          </x14:formula1>
          <xm:sqref>F40</xm:sqref>
        </x14:dataValidation>
        <x14:dataValidation type="list" allowBlank="1" showInputMessage="1" showErrorMessage="1" xr:uid="{00000000-0002-0000-0000-00000C000000}">
          <x14:formula1>
            <xm:f>計算シート!$F$11:$F$13</xm:f>
          </x14:formula1>
          <xm:sqref>F24</xm:sqref>
        </x14:dataValidation>
        <x14:dataValidation type="list" allowBlank="1" showInputMessage="1" showErrorMessage="1" xr:uid="{00000000-0002-0000-0000-00000D000000}">
          <x14:formula1>
            <xm:f>計算シート!$F$24:$F$25</xm:f>
          </x14:formula1>
          <xm:sqref>I17:J17</xm:sqref>
        </x14:dataValidation>
        <x14:dataValidation type="list" allowBlank="1" showInputMessage="1" showErrorMessage="1" xr:uid="{00000000-0002-0000-0000-00000E000000}">
          <x14:formula1>
            <xm:f>計算シート!$F$24:$F$29</xm:f>
          </x14:formula1>
          <xm:sqref>I16:J16 I18:J18</xm:sqref>
        </x14:dataValidation>
        <x14:dataValidation type="list" allowBlank="1" showInputMessage="1" showErrorMessage="1" xr:uid="{00000000-0002-0000-0000-000010000000}">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6"/>
  <sheetViews>
    <sheetView view="pageBreakPreview" zoomScale="115" zoomScaleNormal="100" zoomScaleSheetLayoutView="115" workbookViewId="0">
      <selection sqref="A1:O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49" t="s">
        <v>1074</v>
      </c>
      <c r="B1" s="549"/>
      <c r="C1" s="549"/>
      <c r="D1" s="549"/>
      <c r="E1" s="549"/>
      <c r="F1" s="549"/>
      <c r="G1" s="549"/>
      <c r="H1" s="549"/>
      <c r="I1" s="549"/>
      <c r="J1" s="549"/>
      <c r="K1" s="549"/>
      <c r="L1" s="549"/>
      <c r="M1" s="549"/>
      <c r="N1" s="549"/>
      <c r="O1" s="549"/>
      <c r="Q1" s="535"/>
      <c r="R1" s="590" t="s">
        <v>1075</v>
      </c>
      <c r="S1" s="590"/>
      <c r="T1" s="590"/>
      <c r="U1" s="590"/>
      <c r="V1" s="590"/>
      <c r="W1" s="590"/>
      <c r="X1" s="590"/>
      <c r="Y1" s="590"/>
      <c r="Z1" s="590"/>
      <c r="AA1" s="590"/>
      <c r="AB1" s="590"/>
    </row>
    <row r="2" spans="1:28" ht="6" customHeight="1">
      <c r="A2" s="506"/>
      <c r="B2" s="506"/>
      <c r="C2" s="506"/>
      <c r="D2" s="506"/>
      <c r="E2" s="506"/>
      <c r="F2" s="506"/>
      <c r="G2" s="506"/>
      <c r="H2" s="506"/>
      <c r="I2" s="506"/>
      <c r="J2" s="506"/>
      <c r="K2" s="506"/>
      <c r="L2" s="506"/>
      <c r="M2" s="506"/>
      <c r="N2" s="506"/>
      <c r="O2" s="593">
        <f>MAX(修正履歴!A:A)</f>
        <v>45737</v>
      </c>
      <c r="P2" s="593"/>
      <c r="Q2" s="594"/>
      <c r="R2" s="198"/>
      <c r="S2" s="198"/>
      <c r="T2" s="198"/>
      <c r="U2" s="198"/>
      <c r="V2" s="198"/>
      <c r="W2" s="198"/>
      <c r="X2" s="198"/>
      <c r="Y2" s="198"/>
      <c r="Z2" s="198"/>
      <c r="AA2" s="198"/>
      <c r="AB2" s="198"/>
    </row>
    <row r="3" spans="1:28">
      <c r="A3" s="87" t="s">
        <v>297</v>
      </c>
      <c r="G3" s="506"/>
      <c r="H3" s="506"/>
      <c r="I3" s="506"/>
      <c r="J3" s="506"/>
      <c r="K3" s="506"/>
      <c r="L3" s="506"/>
      <c r="M3" s="506"/>
      <c r="N3" s="506"/>
      <c r="O3" s="593"/>
      <c r="P3" s="593"/>
      <c r="Q3" s="594"/>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89" t="s">
        <v>1101</v>
      </c>
      <c r="S4" s="589"/>
      <c r="T4" s="589"/>
      <c r="U4" s="589"/>
      <c r="V4" s="589"/>
      <c r="W4" s="589"/>
      <c r="X4" s="589"/>
      <c r="Y4" s="589"/>
      <c r="Z4" s="589"/>
      <c r="AA4" s="589"/>
      <c r="AB4" s="589"/>
    </row>
    <row r="5" spans="1:28">
      <c r="A5" s="506"/>
      <c r="B5" s="550"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50"/>
      <c r="D5" s="550"/>
      <c r="E5" s="550"/>
      <c r="F5" s="550"/>
      <c r="G5" s="550"/>
      <c r="H5" s="550"/>
      <c r="I5" s="550"/>
      <c r="J5" s="550"/>
      <c r="K5" s="550"/>
      <c r="L5" s="550"/>
      <c r="M5" s="550"/>
      <c r="N5" s="550"/>
      <c r="O5" s="550"/>
      <c r="Q5" s="535"/>
      <c r="R5" s="589"/>
      <c r="S5" s="589"/>
      <c r="T5" s="589"/>
      <c r="U5" s="589"/>
      <c r="V5" s="589"/>
      <c r="W5" s="589"/>
      <c r="X5" s="589"/>
      <c r="Y5" s="589"/>
      <c r="Z5" s="589"/>
      <c r="AA5" s="589"/>
      <c r="AB5" s="589"/>
    </row>
    <row r="6" spans="1:28">
      <c r="A6" s="506"/>
      <c r="B6" s="550"/>
      <c r="C6" s="550"/>
      <c r="D6" s="550"/>
      <c r="E6" s="550"/>
      <c r="F6" s="550"/>
      <c r="G6" s="550"/>
      <c r="H6" s="550"/>
      <c r="I6" s="550"/>
      <c r="J6" s="550"/>
      <c r="K6" s="550"/>
      <c r="L6" s="550"/>
      <c r="M6" s="550"/>
      <c r="N6" s="550"/>
      <c r="O6" s="550"/>
      <c r="Q6" s="535"/>
      <c r="R6" s="589"/>
      <c r="S6" s="589"/>
      <c r="T6" s="589"/>
      <c r="U6" s="589"/>
      <c r="V6" s="589"/>
      <c r="W6" s="589"/>
      <c r="X6" s="589"/>
      <c r="Y6" s="589"/>
      <c r="Z6" s="589"/>
      <c r="AA6" s="589"/>
      <c r="AB6" s="589"/>
    </row>
    <row r="7" spans="1:28" ht="5.25" customHeight="1">
      <c r="A7" s="506"/>
      <c r="B7" s="506"/>
      <c r="C7" s="506"/>
      <c r="D7" s="506"/>
      <c r="E7" s="506"/>
      <c r="F7" s="506"/>
      <c r="G7" s="506"/>
      <c r="H7" s="506"/>
      <c r="I7" s="57"/>
      <c r="J7" s="164"/>
      <c r="K7" s="57"/>
      <c r="L7" s="166"/>
      <c r="M7" s="166"/>
      <c r="N7" s="166"/>
      <c r="O7" s="165"/>
      <c r="Q7" s="535"/>
      <c r="R7" s="589"/>
      <c r="S7" s="589"/>
      <c r="T7" s="589"/>
      <c r="U7" s="589"/>
      <c r="V7" s="589"/>
      <c r="W7" s="589"/>
      <c r="X7" s="589"/>
      <c r="Y7" s="589"/>
      <c r="Z7" s="589"/>
      <c r="AA7" s="589"/>
      <c r="AB7" s="589"/>
    </row>
    <row r="8" spans="1:28" ht="14.25" thickBot="1">
      <c r="A8" s="506"/>
      <c r="B8" s="506"/>
      <c r="C8" s="506"/>
      <c r="D8" s="506"/>
      <c r="E8" s="506"/>
      <c r="F8" s="506"/>
      <c r="G8" s="506"/>
      <c r="H8" s="563" t="s">
        <v>386</v>
      </c>
      <c r="I8" s="563"/>
      <c r="J8" s="563"/>
      <c r="K8" s="563"/>
      <c r="L8" s="556">
        <v>45757</v>
      </c>
      <c r="M8" s="556"/>
      <c r="N8" s="556"/>
      <c r="O8" s="165"/>
      <c r="Q8" s="535"/>
      <c r="R8" s="589" t="s">
        <v>395</v>
      </c>
      <c r="S8" s="589"/>
      <c r="T8" s="589"/>
      <c r="U8" s="589"/>
      <c r="V8" s="589"/>
      <c r="W8" s="589"/>
      <c r="X8" s="589"/>
      <c r="Y8" s="589"/>
      <c r="Z8" s="589"/>
      <c r="AA8" s="589"/>
      <c r="AB8" s="589"/>
    </row>
    <row r="9" spans="1:28" ht="9.9499999999999993" customHeight="1">
      <c r="A9" s="506"/>
      <c r="B9" s="506"/>
      <c r="C9" s="506"/>
      <c r="D9" s="506"/>
      <c r="E9" s="506"/>
      <c r="F9" s="506"/>
      <c r="G9" s="506"/>
      <c r="H9" s="506"/>
      <c r="I9" s="57"/>
      <c r="J9" s="57"/>
      <c r="K9" s="57"/>
      <c r="L9" s="557" t="s">
        <v>941</v>
      </c>
      <c r="M9" s="557"/>
      <c r="N9" s="557"/>
      <c r="O9" s="165"/>
      <c r="Q9" s="535"/>
      <c r="R9" s="589"/>
      <c r="S9" s="589"/>
      <c r="T9" s="589"/>
      <c r="U9" s="589"/>
      <c r="V9" s="589"/>
      <c r="W9" s="589"/>
      <c r="X9" s="589"/>
      <c r="Y9" s="589"/>
      <c r="Z9" s="589"/>
      <c r="AA9" s="589"/>
      <c r="AB9" s="589"/>
    </row>
    <row r="10" spans="1:28" ht="14.25" customHeight="1" thickBot="1">
      <c r="A10" s="506"/>
      <c r="C10" s="209" t="s">
        <v>620</v>
      </c>
      <c r="D10" s="217">
        <v>2025</v>
      </c>
      <c r="E10" s="409"/>
      <c r="F10" s="209"/>
      <c r="H10" s="564" t="s">
        <v>396</v>
      </c>
      <c r="I10" s="564"/>
      <c r="J10" s="564"/>
      <c r="K10" s="564"/>
      <c r="L10" s="580" t="s">
        <v>397</v>
      </c>
      <c r="M10" s="580"/>
      <c r="N10" s="580"/>
      <c r="O10" s="165"/>
      <c r="Q10" s="535"/>
      <c r="R10" s="589" t="s">
        <v>1097</v>
      </c>
      <c r="S10" s="589"/>
      <c r="T10" s="589"/>
      <c r="U10" s="589"/>
      <c r="V10" s="589"/>
      <c r="W10" s="589"/>
      <c r="X10" s="589"/>
      <c r="Y10" s="589"/>
      <c r="Z10" s="589"/>
      <c r="AA10" s="589"/>
      <c r="AB10" s="589"/>
    </row>
    <row r="11" spans="1:28" ht="14.25" thickBot="1">
      <c r="A11" s="506"/>
      <c r="C11" s="509" t="str">
        <f>IF(VLOOKUP(L10,計算シート!F15:G22,2,0)=4,"奨学生番号","申込受付番号")</f>
        <v>申込受付番号</v>
      </c>
      <c r="D11" s="575" t="s">
        <v>1085</v>
      </c>
      <c r="E11" s="575"/>
      <c r="F11" s="575"/>
      <c r="G11" s="506" t="s">
        <v>433</v>
      </c>
      <c r="H11" s="521" t="s">
        <v>1086</v>
      </c>
      <c r="I11" s="165" t="s">
        <v>433</v>
      </c>
      <c r="J11" s="560" t="s">
        <v>1089</v>
      </c>
      <c r="K11" s="560"/>
      <c r="L11" s="560"/>
      <c r="M11" s="560"/>
      <c r="N11" s="560"/>
      <c r="O11" s="165"/>
      <c r="Q11" s="535"/>
      <c r="R11" s="589"/>
      <c r="S11" s="589"/>
      <c r="T11" s="589"/>
      <c r="U11" s="589"/>
      <c r="V11" s="589"/>
      <c r="W11" s="589"/>
      <c r="X11" s="589"/>
      <c r="Y11" s="589"/>
      <c r="Z11" s="589"/>
      <c r="AA11" s="589"/>
      <c r="AB11" s="589"/>
    </row>
    <row r="12" spans="1:28" ht="6.75" customHeight="1">
      <c r="A12" s="506"/>
      <c r="B12" s="139"/>
      <c r="C12" s="471"/>
      <c r="D12" s="472"/>
      <c r="E12" s="472"/>
      <c r="F12" s="472"/>
      <c r="G12" s="473"/>
      <c r="H12" s="474"/>
      <c r="I12" s="473"/>
      <c r="J12" s="475"/>
      <c r="K12" s="475"/>
      <c r="L12" s="475"/>
      <c r="M12" s="475"/>
      <c r="N12" s="473"/>
      <c r="O12" s="165"/>
      <c r="Q12" s="535"/>
      <c r="R12" s="589"/>
      <c r="S12" s="589"/>
      <c r="T12" s="589"/>
      <c r="U12" s="589"/>
      <c r="V12" s="589"/>
      <c r="W12" s="589"/>
      <c r="X12" s="589"/>
      <c r="Y12" s="589"/>
      <c r="Z12" s="589"/>
      <c r="AA12" s="589"/>
      <c r="AB12" s="589"/>
    </row>
    <row r="13" spans="1:28" ht="14.25" thickBot="1">
      <c r="B13" s="478"/>
      <c r="C13" s="477" t="str">
        <f>IF(VLOOKUP(L10,計算シート!F15:G22,2,0)=4,"奨学生","申込者")&amp;"本人氏名"</f>
        <v>申込者本人氏名</v>
      </c>
      <c r="D13" s="576" t="s">
        <v>1087</v>
      </c>
      <c r="E13" s="576"/>
      <c r="F13" s="576"/>
      <c r="G13" s="565" t="str">
        <f>IF(計算シート!C67=0,"本人生年月日","")</f>
        <v>本人生年月日</v>
      </c>
      <c r="H13" s="565"/>
      <c r="I13" s="556">
        <v>38357</v>
      </c>
      <c r="J13" s="556"/>
      <c r="K13" s="556"/>
      <c r="L13" s="556"/>
      <c r="M13" s="470" t="str">
        <f>IF(計算シート!C67=0,"（ yyyy / mm / dd ）","")</f>
        <v>（ yyyy / mm / dd ）</v>
      </c>
      <c r="N13" s="476"/>
      <c r="Q13" s="535"/>
      <c r="R13" s="589"/>
      <c r="S13" s="589"/>
      <c r="T13" s="589"/>
      <c r="U13" s="589"/>
      <c r="V13" s="589"/>
      <c r="W13" s="589"/>
      <c r="X13" s="589"/>
      <c r="Y13" s="589"/>
      <c r="Z13" s="589"/>
      <c r="AA13" s="589"/>
      <c r="AB13" s="589"/>
    </row>
    <row r="14" spans="1:28" ht="1.5" customHeight="1">
      <c r="B14" s="139"/>
      <c r="C14" s="471"/>
      <c r="D14" s="480"/>
      <c r="E14" s="480"/>
      <c r="F14" s="480"/>
      <c r="G14" s="481"/>
      <c r="H14" s="481"/>
      <c r="I14" s="482"/>
      <c r="J14" s="482"/>
      <c r="K14" s="483"/>
      <c r="L14" s="483"/>
      <c r="M14" s="484"/>
      <c r="N14" s="483"/>
      <c r="Q14" s="535"/>
      <c r="R14" s="589"/>
      <c r="S14" s="589"/>
      <c r="T14" s="589"/>
      <c r="U14" s="589"/>
      <c r="V14" s="589"/>
      <c r="W14" s="589"/>
      <c r="X14" s="589"/>
      <c r="Y14" s="589"/>
      <c r="Z14" s="589"/>
      <c r="AA14" s="589"/>
      <c r="AB14" s="589"/>
    </row>
    <row r="15" spans="1:28" ht="14.25" customHeight="1" thickBot="1">
      <c r="A15" s="479"/>
      <c r="B15" s="478"/>
      <c r="C15" s="477" t="str">
        <f>IF(計算シート!C67=0,"生計維持者１","配偶者")&amp;"の氏名"</f>
        <v>生計維持者１の氏名</v>
      </c>
      <c r="D15" s="576" t="s">
        <v>1088</v>
      </c>
      <c r="E15" s="576"/>
      <c r="F15" s="576"/>
      <c r="G15" s="561" t="str">
        <f>IF(計算シート!C67=0,"本人との続柄","")</f>
        <v>本人との続柄</v>
      </c>
      <c r="H15" s="561"/>
      <c r="I15" s="558" t="s">
        <v>1065</v>
      </c>
      <c r="J15" s="558"/>
      <c r="K15" s="490"/>
      <c r="L15" s="490"/>
      <c r="M15" s="491"/>
      <c r="N15" s="492"/>
      <c r="Q15" s="535"/>
      <c r="R15" s="589" t="s">
        <v>416</v>
      </c>
      <c r="S15" s="589"/>
      <c r="T15" s="589"/>
      <c r="U15" s="589"/>
      <c r="V15" s="589"/>
      <c r="W15" s="589"/>
      <c r="X15" s="589"/>
      <c r="Y15" s="589"/>
      <c r="Z15" s="589"/>
      <c r="AA15" s="589"/>
      <c r="AB15" s="589"/>
    </row>
    <row r="16" spans="1:28" ht="2.1" customHeight="1">
      <c r="B16" s="139"/>
      <c r="C16" s="471"/>
      <c r="D16" s="480"/>
      <c r="E16" s="480"/>
      <c r="F16" s="480"/>
      <c r="G16" s="493"/>
      <c r="H16" s="493"/>
      <c r="I16" s="494"/>
      <c r="J16" s="494"/>
      <c r="K16" s="495"/>
      <c r="L16" s="495"/>
      <c r="M16" s="496"/>
      <c r="N16" s="496"/>
      <c r="Q16" s="535"/>
      <c r="R16" s="589"/>
      <c r="S16" s="589"/>
      <c r="T16" s="589"/>
      <c r="U16" s="589"/>
      <c r="V16" s="589"/>
      <c r="W16" s="589"/>
      <c r="X16" s="589"/>
      <c r="Y16" s="589"/>
      <c r="Z16" s="589"/>
      <c r="AA16" s="589"/>
      <c r="AB16" s="589"/>
    </row>
    <row r="17" spans="1:28" ht="14.25" thickBot="1">
      <c r="A17" s="479"/>
      <c r="B17" s="478"/>
      <c r="C17" s="477" t="str">
        <f>IF(AND(計算シート!C67=0,NOT(OR(F36="いいえ",I15="祖父",I15="祖母",I15="その他"))),"生計維持者２"&amp;"の氏名","")</f>
        <v>生計維持者２の氏名</v>
      </c>
      <c r="D17" s="558" t="s">
        <v>366</v>
      </c>
      <c r="E17" s="558"/>
      <c r="F17" s="558"/>
      <c r="G17" s="583" t="str">
        <f>IF(AND(計算シート!C67=0,NOT(OR(F36="いいえ",I15="祖父",I15="祖母",I15="その他"))),"本人との続柄","")</f>
        <v>本人との続柄</v>
      </c>
      <c r="H17" s="583"/>
      <c r="I17" s="559" t="s">
        <v>1066</v>
      </c>
      <c r="J17" s="559"/>
      <c r="K17" s="561"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61"/>
      <c r="M17" s="561"/>
      <c r="N17" s="562"/>
      <c r="Q17" s="535"/>
      <c r="R17" s="589"/>
      <c r="S17" s="589"/>
      <c r="T17" s="589"/>
      <c r="U17" s="589"/>
      <c r="V17" s="589"/>
      <c r="W17" s="589"/>
      <c r="X17" s="589"/>
      <c r="Y17" s="589"/>
      <c r="Z17" s="589"/>
      <c r="AA17" s="589"/>
      <c r="AB17" s="589"/>
    </row>
    <row r="18" spans="1:28" ht="2.1" customHeight="1">
      <c r="C18" s="509"/>
      <c r="D18" s="449"/>
      <c r="E18" s="449"/>
      <c r="F18" s="449"/>
      <c r="G18" s="485"/>
      <c r="H18" s="485"/>
      <c r="I18" s="450"/>
      <c r="J18" s="450"/>
      <c r="L18" s="469"/>
      <c r="M18" s="469"/>
      <c r="N18" s="202"/>
      <c r="Q18" s="535"/>
      <c r="R18" s="589"/>
      <c r="S18" s="589"/>
      <c r="T18" s="589"/>
      <c r="U18" s="589"/>
      <c r="V18" s="589"/>
      <c r="W18" s="589"/>
      <c r="X18" s="589"/>
      <c r="Y18" s="589"/>
      <c r="Z18" s="589"/>
      <c r="AA18" s="589"/>
      <c r="AB18" s="589"/>
    </row>
    <row r="19" spans="1:28" ht="13.5" customHeight="1">
      <c r="B19" s="213" t="str">
        <f>"※ 以下、収入（所得）は【"&amp;YEAR(計算シート!C46)-1&amp;"年1月1日～12月31日】のものを入力してください。"</f>
        <v>※ 以下、収入（所得）は【2023年1月1日～12月31日】のものを入力してください。</v>
      </c>
      <c r="C19" s="213"/>
      <c r="D19" s="213"/>
      <c r="E19" s="213"/>
      <c r="F19" s="213"/>
      <c r="G19" s="207"/>
      <c r="H19" s="207"/>
      <c r="I19" s="206"/>
      <c r="J19" s="206"/>
      <c r="K19" s="206"/>
      <c r="L19" s="202"/>
      <c r="M19" s="202"/>
      <c r="N19" s="202"/>
      <c r="Q19" s="535"/>
      <c r="R19" s="589"/>
      <c r="S19" s="589"/>
      <c r="T19" s="589"/>
      <c r="U19" s="589"/>
      <c r="V19" s="589"/>
      <c r="W19" s="589"/>
      <c r="X19" s="589"/>
      <c r="Y19" s="589"/>
      <c r="Z19" s="589"/>
      <c r="AA19" s="589"/>
      <c r="AB19" s="589"/>
    </row>
    <row r="20" spans="1:28" ht="13.5" customHeight="1">
      <c r="B20" s="213" t="str">
        <f>"    扶養等の情報は【"&amp;YEAR(計算シート!C46)-1&amp;"年12月31日】現在のものを入力してください。"</f>
        <v xml:space="preserve">    扶養等の情報は【2023年12月31日】現在のものを入力してください。</v>
      </c>
      <c r="C20" s="213"/>
      <c r="D20" s="213"/>
      <c r="E20" s="213"/>
      <c r="F20" s="213"/>
      <c r="G20" s="207"/>
      <c r="H20" s="207"/>
      <c r="I20" s="206"/>
      <c r="J20" s="206"/>
      <c r="K20" s="206"/>
      <c r="L20" s="202"/>
      <c r="M20" s="202"/>
      <c r="N20" s="202"/>
      <c r="Q20" s="535"/>
      <c r="R20" s="589" t="s">
        <v>364</v>
      </c>
      <c r="S20" s="589"/>
      <c r="T20" s="589"/>
      <c r="U20" s="589"/>
      <c r="V20" s="589"/>
      <c r="W20" s="589"/>
      <c r="X20" s="589"/>
      <c r="Y20" s="589"/>
      <c r="Z20" s="589"/>
      <c r="AA20" s="589"/>
      <c r="AB20" s="589"/>
    </row>
    <row r="21" spans="1:28" ht="3.75" customHeight="1" thickBot="1">
      <c r="A21" s="80"/>
      <c r="B21" s="80"/>
      <c r="C21" s="80"/>
      <c r="D21" s="80"/>
      <c r="E21" s="80"/>
      <c r="F21" s="80"/>
      <c r="G21" s="80"/>
      <c r="H21" s="57"/>
      <c r="I21" s="57"/>
      <c r="L21" s="57"/>
      <c r="M21" s="57"/>
      <c r="N21" s="57"/>
      <c r="Q21" s="535"/>
      <c r="R21" s="589"/>
      <c r="S21" s="589"/>
      <c r="T21" s="589"/>
      <c r="U21" s="589"/>
      <c r="V21" s="589"/>
      <c r="W21" s="589"/>
      <c r="X21" s="589"/>
      <c r="Y21" s="589"/>
      <c r="Z21" s="589"/>
      <c r="AA21" s="589"/>
      <c r="AB21" s="589"/>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89"/>
      <c r="S22" s="589"/>
      <c r="T22" s="589"/>
      <c r="U22" s="589"/>
      <c r="V22" s="589"/>
      <c r="W22" s="589"/>
      <c r="X22" s="589"/>
      <c r="Y22" s="589"/>
      <c r="Z22" s="589"/>
      <c r="AA22" s="589"/>
      <c r="AB22" s="589"/>
    </row>
    <row r="23" spans="1:28" s="98" customFormat="1" ht="12.95" customHeight="1" thickBot="1">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89"/>
      <c r="S23" s="589"/>
      <c r="T23" s="589"/>
      <c r="U23" s="589"/>
      <c r="V23" s="589"/>
      <c r="W23" s="589"/>
      <c r="X23" s="589"/>
      <c r="Y23" s="589"/>
      <c r="Z23" s="589"/>
      <c r="AA23" s="589"/>
      <c r="AB23" s="589"/>
    </row>
    <row r="24" spans="1:28" s="98" customFormat="1" ht="12.95" customHeight="1" thickBot="1">
      <c r="A24" s="171" t="s">
        <v>317</v>
      </c>
      <c r="B24" s="554" t="str">
        <f>IF(計算シート!C67=0,"どちらの生計維持者に扶養されていますか","")</f>
        <v>どちらの生計維持者に扶養されていますか</v>
      </c>
      <c r="C24" s="555"/>
      <c r="D24" s="555"/>
      <c r="F24" s="58" t="s">
        <v>38</v>
      </c>
      <c r="G24" s="102"/>
      <c r="I24" s="191" t="s">
        <v>375</v>
      </c>
      <c r="J24" s="75"/>
      <c r="K24" s="75"/>
      <c r="L24" s="75"/>
      <c r="M24" s="75"/>
      <c r="N24" s="102"/>
      <c r="Q24" s="536"/>
      <c r="R24" s="589"/>
      <c r="S24" s="589"/>
      <c r="T24" s="589"/>
      <c r="U24" s="589"/>
      <c r="V24" s="589"/>
      <c r="W24" s="589"/>
      <c r="X24" s="589"/>
      <c r="Y24" s="589"/>
      <c r="Z24" s="589"/>
      <c r="AA24" s="589"/>
      <c r="AB24" s="589"/>
    </row>
    <row r="25" spans="1:28" s="98" customFormat="1" ht="12.95" customHeight="1" thickBot="1">
      <c r="A25" s="171" t="s">
        <v>318</v>
      </c>
      <c r="B25" s="545" t="str">
        <f>IF(計算シート!C67=0,"障がい者に該当していますか","")</f>
        <v>障がい者に該当していますか</v>
      </c>
      <c r="C25" s="546"/>
      <c r="D25" s="546"/>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47" t="str">
        <f>IF(計算シート!C67=0,"　生計維持者と同居していますか","")</f>
        <v>　生計維持者と同居していますか</v>
      </c>
      <c r="C26" s="548"/>
      <c r="D26" s="548"/>
      <c r="E26" s="103"/>
      <c r="F26" s="73" t="s">
        <v>40</v>
      </c>
      <c r="G26" s="102"/>
      <c r="I26" s="455">
        <v>1</v>
      </c>
      <c r="J26" s="581" t="s">
        <v>377</v>
      </c>
      <c r="K26" s="582"/>
      <c r="L26" s="582"/>
      <c r="M26" s="582"/>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47" t="str">
        <f>IF(計算シート!C67=0,"奨学生本人に収入（所得）がありますか","")</f>
        <v>奨学生本人に収入（所得）がありますか</v>
      </c>
      <c r="C27" s="548"/>
      <c r="D27" s="548"/>
      <c r="E27" s="99"/>
      <c r="F27" s="58" t="s">
        <v>40</v>
      </c>
      <c r="G27" s="102"/>
      <c r="I27" s="455">
        <v>2</v>
      </c>
      <c r="J27" s="582" t="s">
        <v>384</v>
      </c>
      <c r="K27" s="582"/>
      <c r="L27" s="582"/>
      <c r="M27" s="582"/>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47" t="str">
        <f>IF(計算シート!C67=0,"　給与収入金額の通貨","")</f>
        <v>　給与収入金額の通貨</v>
      </c>
      <c r="C28" s="548"/>
      <c r="D28" s="548"/>
      <c r="E28" s="99"/>
      <c r="F28" s="73" t="s">
        <v>49</v>
      </c>
      <c r="G28" s="102"/>
      <c r="I28" s="455">
        <v>3</v>
      </c>
      <c r="J28" s="581" t="s">
        <v>383</v>
      </c>
      <c r="K28" s="582"/>
      <c r="L28" s="582"/>
      <c r="M28" s="582"/>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47" t="str">
        <f>IF(計算シート!C67=0,"　　給与収入金額","")</f>
        <v>　　給与収入金額</v>
      </c>
      <c r="C29" s="548"/>
      <c r="D29" s="548"/>
      <c r="F29" s="200">
        <v>1000000</v>
      </c>
      <c r="G29" s="100" t="str">
        <f>MID(F28,SEARCH("(",F28)+1,3)</f>
        <v>JPY</v>
      </c>
      <c r="I29" s="455">
        <v>4</v>
      </c>
      <c r="J29" s="581" t="str">
        <f>IF(計算シート!C67=0,"生計維持者が１人のみであることを証するもの","ひとり親世帯に関するもの")</f>
        <v>生計維持者が１人のみであることを証するもの</v>
      </c>
      <c r="K29" s="582"/>
      <c r="L29" s="582"/>
      <c r="M29" s="582"/>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54" t="str">
        <f>IF(計算シート!C67=0,"　給与・年金以外の所得の通貨","")</f>
        <v>　給与・年金以外の所得の通貨</v>
      </c>
      <c r="C30" s="555"/>
      <c r="D30" s="555"/>
      <c r="E30" s="99"/>
      <c r="F30" s="73" t="s">
        <v>49</v>
      </c>
      <c r="G30" s="102"/>
      <c r="I30" s="455">
        <v>5</v>
      </c>
      <c r="J30" s="581" t="s">
        <v>381</v>
      </c>
      <c r="K30" s="582"/>
      <c r="L30" s="582"/>
      <c r="M30" s="582"/>
      <c r="N30" s="523" t="str">
        <f>IF(OR(F25="障がい者である",F25="特別の障がい者である",F39="障がい者である",F39="特別の障がい者である",L39="障がい者である",L39="特別の障がい者である",SUM(F57:F59,L57:L59)&gt;0),"○","")</f>
        <v>○</v>
      </c>
      <c r="Q30" s="536"/>
      <c r="R30" s="589" t="s">
        <v>1076</v>
      </c>
      <c r="S30" s="589"/>
      <c r="T30" s="589"/>
      <c r="U30" s="589"/>
      <c r="V30" s="589"/>
      <c r="W30" s="589"/>
      <c r="X30" s="589"/>
      <c r="Y30" s="589"/>
      <c r="Z30" s="589"/>
      <c r="AA30" s="589"/>
      <c r="AB30" s="589"/>
    </row>
    <row r="31" spans="1:28" s="98" customFormat="1" ht="12.95" customHeight="1" thickBot="1">
      <c r="A31" s="172" t="s">
        <v>324</v>
      </c>
      <c r="B31" s="568" t="str">
        <f>IF(計算シート!C67=0,"　　給与・年金以外の所得の金額","")</f>
        <v>　　給与・年金以外の所得の金額</v>
      </c>
      <c r="C31" s="569"/>
      <c r="D31" s="569"/>
      <c r="E31" s="107"/>
      <c r="F31" s="200">
        <v>0</v>
      </c>
      <c r="G31" s="108" t="str">
        <f>MID(F30,SEARCH("(",F30)+1,3)</f>
        <v>JPY</v>
      </c>
      <c r="I31" s="190"/>
      <c r="J31" s="117"/>
      <c r="K31" s="117"/>
      <c r="L31" s="117"/>
      <c r="M31" s="117"/>
      <c r="N31" s="127"/>
      <c r="Q31" s="536"/>
      <c r="R31" s="589"/>
      <c r="S31" s="589"/>
      <c r="T31" s="589"/>
      <c r="U31" s="589"/>
      <c r="V31" s="589"/>
      <c r="W31" s="589"/>
      <c r="X31" s="589"/>
      <c r="Y31" s="589"/>
      <c r="Z31" s="589"/>
      <c r="AA31" s="589"/>
      <c r="AB31" s="589"/>
    </row>
    <row r="32" spans="1:28" s="98" customFormat="1" ht="3" customHeight="1" thickTop="1">
      <c r="Q32" s="536"/>
      <c r="R32" s="589"/>
      <c r="S32" s="589"/>
      <c r="T32" s="589"/>
      <c r="U32" s="589"/>
      <c r="V32" s="589"/>
      <c r="W32" s="589"/>
      <c r="X32" s="589"/>
      <c r="Y32" s="589"/>
      <c r="Z32" s="589"/>
      <c r="AA32" s="589"/>
      <c r="AB32" s="589"/>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89"/>
      <c r="S33" s="589"/>
      <c r="T33" s="589"/>
      <c r="U33" s="589"/>
      <c r="V33" s="589"/>
      <c r="W33" s="589"/>
      <c r="X33" s="589"/>
      <c r="Y33" s="589"/>
      <c r="Z33" s="589"/>
      <c r="AA33" s="589"/>
      <c r="AB33" s="589"/>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54" t="s">
        <v>406</v>
      </c>
      <c r="C35" s="555"/>
      <c r="D35" s="555"/>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47" t="str">
        <f>IF(計算シート!C67=0,"","申込者本人に")&amp;"配偶者はいますか"</f>
        <v>配偶者はいますか</v>
      </c>
      <c r="C36" s="548"/>
      <c r="D36" s="548"/>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47" t="str">
        <f>IF(計算シート!C67=0,"　配偶者は生計維持者２ですか","")</f>
        <v>　配偶者は生計維持者２ですか</v>
      </c>
      <c r="C37" s="548"/>
      <c r="D37" s="548"/>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47" t="str">
        <f>IF(AND(OR(I15&lt;&gt;"その他",I15&lt;&gt;"祖父",I15&lt;&gt;"祖母"),F36="はい"),"　生計維持者２","　配偶者")&amp;"と同居していますか"</f>
        <v>　生計維持者２と同居していますか</v>
      </c>
      <c r="C38" s="548"/>
      <c r="D38" s="579"/>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68" t="str">
        <f>IF(計算シート!C67=0,"","申込者本人は")&amp;"ひとり親ですか"</f>
        <v>ひとり親ですか</v>
      </c>
      <c r="C40" s="569"/>
      <c r="D40" s="569"/>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89" t="s">
        <v>1123</v>
      </c>
      <c r="S41" s="589"/>
      <c r="T41" s="589"/>
      <c r="U41" s="589"/>
      <c r="V41" s="589"/>
      <c r="W41" s="589"/>
      <c r="X41" s="589"/>
      <c r="Y41" s="589"/>
      <c r="Z41" s="589"/>
      <c r="AA41" s="589"/>
      <c r="AB41" s="589"/>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89"/>
      <c r="S42" s="589"/>
      <c r="T42" s="589"/>
      <c r="U42" s="589"/>
      <c r="V42" s="589"/>
      <c r="W42" s="589"/>
      <c r="X42" s="589"/>
      <c r="Y42" s="589"/>
      <c r="Z42" s="589"/>
      <c r="AA42" s="589"/>
      <c r="AB42" s="589"/>
    </row>
    <row r="43" spans="1:28" s="98" customFormat="1" ht="12.95" customHeight="1" thickBot="1">
      <c r="A43" s="173" t="s">
        <v>332</v>
      </c>
      <c r="B43" s="570" t="s">
        <v>272</v>
      </c>
      <c r="C43" s="571"/>
      <c r="D43" s="572"/>
      <c r="E43" s="62"/>
      <c r="F43" s="73" t="s">
        <v>785</v>
      </c>
      <c r="G43" s="75"/>
      <c r="H43" s="425"/>
      <c r="I43" s="113"/>
      <c r="J43" s="176" t="s">
        <v>338</v>
      </c>
      <c r="K43" s="76"/>
      <c r="L43" s="73" t="s">
        <v>49</v>
      </c>
      <c r="M43" s="102"/>
      <c r="N43" s="518" t="s">
        <v>1115</v>
      </c>
      <c r="P43" s="114"/>
      <c r="Q43" s="536"/>
      <c r="R43" s="589"/>
      <c r="S43" s="589"/>
      <c r="T43" s="589"/>
      <c r="U43" s="589"/>
      <c r="V43" s="589"/>
      <c r="W43" s="589"/>
      <c r="X43" s="589"/>
      <c r="Y43" s="589"/>
      <c r="Z43" s="589"/>
      <c r="AA43" s="589"/>
      <c r="AB43" s="589"/>
    </row>
    <row r="44" spans="1:28" s="98" customFormat="1" ht="12.95" customHeight="1" thickBot="1">
      <c r="A44" s="174" t="s">
        <v>333</v>
      </c>
      <c r="B44" s="573" t="s">
        <v>274</v>
      </c>
      <c r="C44" s="574"/>
      <c r="D44" s="574"/>
      <c r="E44" s="430"/>
      <c r="F44" s="200">
        <v>59428</v>
      </c>
      <c r="G44" s="407" t="str">
        <f>MID(F43,SEARCH("(",F43)+1,3)</f>
        <v>USD</v>
      </c>
      <c r="H44" s="426"/>
      <c r="I44" s="113"/>
      <c r="J44" s="178" t="s">
        <v>339</v>
      </c>
      <c r="K44" s="76"/>
      <c r="L44" s="200">
        <v>1030000</v>
      </c>
      <c r="M44" s="100" t="str">
        <f>MID(L43,SEARCH("(",L43)+1,3)</f>
        <v>JPY</v>
      </c>
      <c r="N44" s="519" t="s">
        <v>1116</v>
      </c>
      <c r="P44" s="114"/>
      <c r="Q44" s="536"/>
      <c r="R44" s="589"/>
      <c r="S44" s="589"/>
      <c r="T44" s="589"/>
      <c r="U44" s="589"/>
      <c r="V44" s="589"/>
      <c r="W44" s="589"/>
      <c r="X44" s="589"/>
      <c r="Y44" s="589"/>
      <c r="Z44" s="589"/>
      <c r="AA44" s="589"/>
      <c r="AB44" s="589"/>
    </row>
    <row r="45" spans="1:28" s="98" customFormat="1" ht="12.95" customHeight="1" thickBot="1">
      <c r="A45" s="174" t="s">
        <v>334</v>
      </c>
      <c r="B45" s="573" t="s">
        <v>273</v>
      </c>
      <c r="C45" s="574"/>
      <c r="D45" s="574"/>
      <c r="E45" s="430"/>
      <c r="F45" s="73" t="s">
        <v>785</v>
      </c>
      <c r="G45" s="75"/>
      <c r="H45" s="425"/>
      <c r="I45" s="113"/>
      <c r="J45" s="178" t="s">
        <v>340</v>
      </c>
      <c r="K45" s="76"/>
      <c r="L45" s="73" t="s">
        <v>49</v>
      </c>
      <c r="M45" s="102"/>
      <c r="N45" s="519" t="s">
        <v>1117</v>
      </c>
      <c r="P45" s="114"/>
      <c r="Q45" s="536"/>
      <c r="R45" s="589"/>
      <c r="S45" s="589"/>
      <c r="T45" s="589"/>
      <c r="U45" s="589"/>
      <c r="V45" s="589"/>
      <c r="W45" s="589"/>
      <c r="X45" s="589"/>
      <c r="Y45" s="589"/>
      <c r="Z45" s="589"/>
      <c r="AA45" s="589"/>
      <c r="AB45" s="589"/>
    </row>
    <row r="46" spans="1:28" s="98" customFormat="1" ht="12.95" customHeight="1" thickBot="1">
      <c r="A46" s="174" t="s">
        <v>335</v>
      </c>
      <c r="B46" s="577" t="s">
        <v>275</v>
      </c>
      <c r="C46" s="578"/>
      <c r="D46" s="578"/>
      <c r="E46" s="62"/>
      <c r="F46" s="200">
        <v>0</v>
      </c>
      <c r="G46" s="407" t="str">
        <f>MID(F45,SEARCH("(",F45)+1,3)</f>
        <v>USD</v>
      </c>
      <c r="H46" s="426"/>
      <c r="I46" s="113"/>
      <c r="J46" s="178" t="s">
        <v>341</v>
      </c>
      <c r="K46" s="76"/>
      <c r="L46" s="200">
        <v>0</v>
      </c>
      <c r="M46" s="120" t="str">
        <f>MID(L45,SEARCH("(",L45)+1,3)</f>
        <v>JPY</v>
      </c>
      <c r="N46" s="520" t="s">
        <v>1118</v>
      </c>
      <c r="P46" s="114"/>
      <c r="Q46" s="536"/>
      <c r="R46" s="589"/>
      <c r="S46" s="589"/>
      <c r="T46" s="589"/>
      <c r="U46" s="589"/>
      <c r="V46" s="589"/>
      <c r="W46" s="589"/>
      <c r="X46" s="589"/>
      <c r="Y46" s="589"/>
      <c r="Z46" s="589"/>
      <c r="AA46" s="589"/>
      <c r="AB46" s="589"/>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89"/>
      <c r="S47" s="589"/>
      <c r="T47" s="589"/>
      <c r="U47" s="589"/>
      <c r="V47" s="589"/>
      <c r="W47" s="589"/>
      <c r="X47" s="589"/>
      <c r="Y47" s="589"/>
      <c r="Z47" s="589"/>
      <c r="AA47" s="589"/>
      <c r="AB47" s="589"/>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89"/>
      <c r="S48" s="589"/>
      <c r="T48" s="589"/>
      <c r="U48" s="589"/>
      <c r="V48" s="589"/>
      <c r="W48" s="589"/>
      <c r="X48" s="589"/>
      <c r="Y48" s="589"/>
      <c r="Z48" s="589"/>
      <c r="AA48" s="589"/>
      <c r="AB48" s="589"/>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89" t="s">
        <v>1098</v>
      </c>
      <c r="S49" s="589"/>
      <c r="T49" s="589"/>
      <c r="U49" s="589"/>
      <c r="V49" s="589"/>
      <c r="W49" s="589"/>
      <c r="X49" s="589"/>
      <c r="Y49" s="589"/>
      <c r="Z49" s="589"/>
      <c r="AA49" s="589"/>
      <c r="AB49" s="589"/>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89"/>
      <c r="S50" s="589"/>
      <c r="T50" s="589"/>
      <c r="U50" s="589"/>
      <c r="V50" s="589"/>
      <c r="W50" s="589"/>
      <c r="X50" s="589"/>
      <c r="Y50" s="589"/>
      <c r="Z50" s="589"/>
      <c r="AA50" s="589"/>
      <c r="AB50" s="589"/>
    </row>
    <row r="51" spans="1:28" s="98" customFormat="1" ht="12.95" customHeight="1" thickBot="1">
      <c r="A51" s="174" t="s">
        <v>344</v>
      </c>
      <c r="B51" s="547" t="s">
        <v>0</v>
      </c>
      <c r="C51" s="548"/>
      <c r="D51" s="548"/>
      <c r="E51" s="430"/>
      <c r="F51" s="58">
        <v>0</v>
      </c>
      <c r="G51" s="412" t="s">
        <v>48</v>
      </c>
      <c r="H51" s="486" t="s">
        <v>938</v>
      </c>
      <c r="I51" s="113"/>
      <c r="J51" s="176" t="s">
        <v>353</v>
      </c>
      <c r="K51" s="76"/>
      <c r="L51" s="58">
        <v>0</v>
      </c>
      <c r="M51" s="412" t="s">
        <v>48</v>
      </c>
      <c r="N51" s="444" t="s">
        <v>1121</v>
      </c>
      <c r="O51" s="102"/>
      <c r="P51" s="114"/>
      <c r="Q51" s="536"/>
      <c r="R51" s="589"/>
      <c r="S51" s="589"/>
      <c r="T51" s="589"/>
      <c r="U51" s="589"/>
      <c r="V51" s="589"/>
      <c r="W51" s="589"/>
      <c r="X51" s="589"/>
      <c r="Y51" s="589"/>
      <c r="Z51" s="589"/>
      <c r="AA51" s="589"/>
      <c r="AB51" s="589"/>
    </row>
    <row r="52" spans="1:28" s="98" customFormat="1" ht="12.95" customHeight="1" thickBot="1">
      <c r="A52" s="174" t="s">
        <v>345</v>
      </c>
      <c r="B52" s="547" t="s">
        <v>1</v>
      </c>
      <c r="C52" s="548"/>
      <c r="D52" s="548"/>
      <c r="E52" s="430"/>
      <c r="F52" s="58">
        <v>0</v>
      </c>
      <c r="G52" s="412" t="s">
        <v>48</v>
      </c>
      <c r="H52" s="487" t="s">
        <v>939</v>
      </c>
      <c r="I52" s="113"/>
      <c r="J52" s="178" t="s">
        <v>354</v>
      </c>
      <c r="K52" s="76"/>
      <c r="L52" s="58">
        <v>0</v>
      </c>
      <c r="M52" s="412" t="s">
        <v>48</v>
      </c>
      <c r="N52" s="445" t="s">
        <v>1122</v>
      </c>
      <c r="O52" s="102"/>
      <c r="P52" s="114"/>
      <c r="Q52" s="536"/>
      <c r="R52" s="589"/>
      <c r="S52" s="589"/>
      <c r="T52" s="589"/>
      <c r="U52" s="589"/>
      <c r="V52" s="589"/>
      <c r="W52" s="589"/>
      <c r="X52" s="589"/>
      <c r="Y52" s="589"/>
      <c r="Z52" s="589"/>
      <c r="AA52" s="589"/>
      <c r="AB52" s="589"/>
    </row>
    <row r="53" spans="1:28" s="98" customFormat="1" ht="12.95" customHeight="1" thickBot="1">
      <c r="A53" s="174" t="s">
        <v>346</v>
      </c>
      <c r="B53" s="547" t="s">
        <v>2</v>
      </c>
      <c r="C53" s="548"/>
      <c r="D53" s="548"/>
      <c r="E53" s="430"/>
      <c r="F53" s="58">
        <v>0</v>
      </c>
      <c r="G53" s="412" t="s">
        <v>48</v>
      </c>
      <c r="H53" s="487" t="s">
        <v>937</v>
      </c>
      <c r="I53" s="113"/>
      <c r="J53" s="178" t="s">
        <v>355</v>
      </c>
      <c r="K53" s="76"/>
      <c r="L53" s="58">
        <v>0</v>
      </c>
      <c r="M53" s="446" t="s">
        <v>48</v>
      </c>
      <c r="N53" s="445" t="s">
        <v>937</v>
      </c>
      <c r="O53" s="102"/>
      <c r="P53" s="114"/>
      <c r="Q53" s="536"/>
      <c r="R53" s="589" t="s">
        <v>1099</v>
      </c>
      <c r="S53" s="589"/>
      <c r="T53" s="589"/>
      <c r="U53" s="589"/>
      <c r="V53" s="589"/>
      <c r="W53" s="589"/>
      <c r="X53" s="589"/>
      <c r="Y53" s="589"/>
      <c r="Z53" s="589"/>
      <c r="AA53" s="589"/>
      <c r="AB53" s="589"/>
    </row>
    <row r="54" spans="1:28" s="98" customFormat="1" ht="12.95" customHeight="1" thickBot="1">
      <c r="A54" s="174" t="s">
        <v>347</v>
      </c>
      <c r="B54" s="547" t="s">
        <v>3</v>
      </c>
      <c r="C54" s="548"/>
      <c r="D54" s="548"/>
      <c r="E54" s="430"/>
      <c r="F54" s="58">
        <v>3</v>
      </c>
      <c r="G54" s="416" t="s">
        <v>48</v>
      </c>
      <c r="H54" s="58">
        <v>2</v>
      </c>
      <c r="I54" s="414" t="s">
        <v>48</v>
      </c>
      <c r="J54" s="178" t="s">
        <v>356</v>
      </c>
      <c r="K54" s="76"/>
      <c r="L54" s="58">
        <v>0</v>
      </c>
      <c r="M54" s="447" t="s">
        <v>48</v>
      </c>
      <c r="N54" s="58">
        <v>0</v>
      </c>
      <c r="O54" s="448" t="s">
        <v>48</v>
      </c>
      <c r="P54" s="114"/>
      <c r="Q54" s="536"/>
      <c r="R54" s="589"/>
      <c r="S54" s="589"/>
      <c r="T54" s="589"/>
      <c r="U54" s="589"/>
      <c r="V54" s="589"/>
      <c r="W54" s="589"/>
      <c r="X54" s="589"/>
      <c r="Y54" s="589"/>
      <c r="Z54" s="589"/>
      <c r="AA54" s="589"/>
      <c r="AB54" s="589"/>
    </row>
    <row r="55" spans="1:28" s="98" customFormat="1" ht="12.95" customHeight="1" thickBot="1">
      <c r="A55" s="174" t="s">
        <v>348</v>
      </c>
      <c r="B55" s="547" t="s">
        <v>4</v>
      </c>
      <c r="C55" s="548"/>
      <c r="D55" s="548"/>
      <c r="E55" s="430"/>
      <c r="F55" s="58">
        <v>0</v>
      </c>
      <c r="G55" s="416" t="s">
        <v>48</v>
      </c>
      <c r="H55" s="512" t="s">
        <v>1073</v>
      </c>
      <c r="I55" s="415"/>
      <c r="J55" s="178" t="s">
        <v>357</v>
      </c>
      <c r="K55" s="76"/>
      <c r="L55" s="58">
        <v>0</v>
      </c>
      <c r="M55" s="407" t="s">
        <v>48</v>
      </c>
      <c r="N55" s="512" t="str">
        <f>IF(F36="はい","(項番42の内数)","")</f>
        <v>(項番42の内数)</v>
      </c>
      <c r="O55" s="102"/>
      <c r="P55" s="114"/>
      <c r="Q55" s="536"/>
      <c r="R55" s="589"/>
      <c r="S55" s="589"/>
      <c r="T55" s="589"/>
      <c r="U55" s="589"/>
      <c r="V55" s="589"/>
      <c r="W55" s="589"/>
      <c r="X55" s="589"/>
      <c r="Y55" s="589"/>
      <c r="Z55" s="589"/>
      <c r="AA55" s="589"/>
      <c r="AB55" s="589"/>
    </row>
    <row r="56" spans="1:28" s="98" customFormat="1" ht="12.95" customHeight="1" thickBot="1">
      <c r="A56" s="174" t="s">
        <v>349</v>
      </c>
      <c r="B56" s="547" t="s">
        <v>5</v>
      </c>
      <c r="C56" s="548"/>
      <c r="D56" s="548"/>
      <c r="E56" s="430"/>
      <c r="F56" s="58">
        <v>0</v>
      </c>
      <c r="G56" s="418" t="s">
        <v>48</v>
      </c>
      <c r="H56" s="115"/>
      <c r="I56" s="113"/>
      <c r="J56" s="178" t="s">
        <v>358</v>
      </c>
      <c r="K56" s="76"/>
      <c r="L56" s="58">
        <v>0</v>
      </c>
      <c r="M56" s="407" t="s">
        <v>48</v>
      </c>
      <c r="N56" s="115"/>
      <c r="O56" s="102"/>
      <c r="P56" s="114"/>
      <c r="Q56" s="536"/>
      <c r="R56" s="589"/>
      <c r="S56" s="589"/>
      <c r="T56" s="589"/>
      <c r="U56" s="589"/>
      <c r="V56" s="589"/>
      <c r="W56" s="589"/>
      <c r="X56" s="589"/>
      <c r="Y56" s="589"/>
      <c r="Z56" s="589"/>
      <c r="AA56" s="589"/>
      <c r="AB56" s="589"/>
    </row>
    <row r="57" spans="1:28" s="98" customFormat="1" ht="12.95" customHeight="1" thickBot="1">
      <c r="A57" s="174" t="s">
        <v>350</v>
      </c>
      <c r="B57" s="547" t="s">
        <v>299</v>
      </c>
      <c r="C57" s="548"/>
      <c r="D57" s="548"/>
      <c r="E57" s="430"/>
      <c r="F57" s="58">
        <v>0</v>
      </c>
      <c r="G57" s="418" t="s">
        <v>48</v>
      </c>
      <c r="H57" s="115"/>
      <c r="I57" s="113"/>
      <c r="J57" s="178" t="s">
        <v>359</v>
      </c>
      <c r="K57" s="76"/>
      <c r="L57" s="58">
        <v>0</v>
      </c>
      <c r="M57" s="407" t="s">
        <v>48</v>
      </c>
      <c r="N57" s="115"/>
      <c r="O57" s="102"/>
      <c r="P57" s="114"/>
      <c r="Q57" s="536"/>
      <c r="R57" s="589"/>
      <c r="S57" s="589"/>
      <c r="T57" s="589"/>
      <c r="U57" s="589"/>
      <c r="V57" s="589"/>
      <c r="W57" s="589"/>
      <c r="X57" s="589"/>
      <c r="Y57" s="589"/>
      <c r="Z57" s="589"/>
      <c r="AA57" s="589"/>
      <c r="AB57" s="589"/>
    </row>
    <row r="58" spans="1:28" s="98" customFormat="1" ht="12.95" customHeight="1" thickBot="1">
      <c r="A58" s="174" t="s">
        <v>351</v>
      </c>
      <c r="B58" s="547" t="s">
        <v>300</v>
      </c>
      <c r="C58" s="548"/>
      <c r="D58" s="548"/>
      <c r="E58" s="435"/>
      <c r="F58" s="58">
        <v>0</v>
      </c>
      <c r="G58" s="418" t="s">
        <v>48</v>
      </c>
      <c r="H58" s="115"/>
      <c r="I58" s="113"/>
      <c r="J58" s="178" t="s">
        <v>360</v>
      </c>
      <c r="K58" s="76"/>
      <c r="L58" s="58">
        <v>0</v>
      </c>
      <c r="M58" s="407" t="s">
        <v>48</v>
      </c>
      <c r="N58" s="115"/>
      <c r="O58" s="102"/>
      <c r="P58" s="114"/>
      <c r="Q58" s="536"/>
      <c r="R58" s="589" t="s">
        <v>1084</v>
      </c>
      <c r="S58" s="589"/>
      <c r="T58" s="589"/>
      <c r="U58" s="589"/>
      <c r="V58" s="589"/>
      <c r="W58" s="589"/>
      <c r="X58" s="589"/>
      <c r="Y58" s="589"/>
      <c r="Z58" s="589"/>
      <c r="AA58" s="589"/>
      <c r="AB58" s="589"/>
    </row>
    <row r="59" spans="1:28" s="98" customFormat="1" ht="12.95" customHeight="1" thickBot="1">
      <c r="A59" s="175" t="s">
        <v>352</v>
      </c>
      <c r="B59" s="568" t="s">
        <v>301</v>
      </c>
      <c r="C59" s="569"/>
      <c r="D59" s="569"/>
      <c r="E59" s="82"/>
      <c r="F59" s="58">
        <v>0</v>
      </c>
      <c r="G59" s="417" t="s">
        <v>48</v>
      </c>
      <c r="H59" s="420"/>
      <c r="I59" s="419"/>
      <c r="J59" s="181" t="s">
        <v>361</v>
      </c>
      <c r="K59" s="118"/>
      <c r="L59" s="58">
        <v>0</v>
      </c>
      <c r="M59" s="417" t="s">
        <v>48</v>
      </c>
      <c r="N59" s="420"/>
      <c r="O59" s="127"/>
      <c r="P59" s="114"/>
      <c r="Q59" s="536"/>
      <c r="R59" s="589"/>
      <c r="S59" s="589"/>
      <c r="T59" s="589"/>
      <c r="U59" s="589"/>
      <c r="V59" s="589"/>
      <c r="W59" s="589"/>
      <c r="X59" s="589"/>
      <c r="Y59" s="589"/>
      <c r="Z59" s="589"/>
      <c r="AA59" s="589"/>
      <c r="AB59" s="589"/>
    </row>
    <row r="60" spans="1:28" ht="3" customHeight="1" thickTop="1">
      <c r="E60" s="65"/>
      <c r="F60" s="66"/>
      <c r="G60" s="67"/>
      <c r="H60" s="66"/>
      <c r="I60" s="67"/>
      <c r="K60" s="65"/>
      <c r="L60" s="68"/>
      <c r="M60" s="68"/>
      <c r="N60" s="68"/>
      <c r="O60" s="68"/>
      <c r="P60" s="67"/>
      <c r="Q60" s="535"/>
      <c r="R60" s="589"/>
      <c r="S60" s="589"/>
      <c r="T60" s="589"/>
      <c r="U60" s="589"/>
      <c r="V60" s="589"/>
      <c r="W60" s="589"/>
      <c r="X60" s="589"/>
      <c r="Y60" s="589"/>
      <c r="Z60" s="589"/>
      <c r="AA60" s="589"/>
      <c r="AB60" s="589"/>
    </row>
    <row r="61" spans="1:28" ht="3.75" customHeight="1">
      <c r="Q61" s="535"/>
      <c r="R61" s="589"/>
      <c r="S61" s="589"/>
      <c r="T61" s="589"/>
      <c r="U61" s="589"/>
      <c r="V61" s="589"/>
      <c r="W61" s="589"/>
      <c r="X61" s="589"/>
      <c r="Y61" s="589"/>
      <c r="Z61" s="589"/>
      <c r="AA61" s="589"/>
      <c r="AB61" s="589"/>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89" t="s">
        <v>624</v>
      </c>
      <c r="S63" s="589"/>
      <c r="T63" s="589"/>
      <c r="U63" s="589"/>
      <c r="V63" s="589"/>
      <c r="W63" s="589"/>
      <c r="X63" s="589"/>
      <c r="Y63" s="589"/>
      <c r="Z63" s="589"/>
      <c r="AA63" s="589"/>
      <c r="AB63" s="589"/>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89"/>
      <c r="S64" s="589"/>
      <c r="T64" s="589"/>
      <c r="U64" s="589"/>
      <c r="V64" s="589"/>
      <c r="W64" s="589"/>
      <c r="X64" s="589"/>
      <c r="Y64" s="589"/>
      <c r="Z64" s="589"/>
      <c r="AA64" s="589"/>
      <c r="AB64" s="589"/>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C65" s="95"/>
      <c r="D65" s="95"/>
      <c r="E65" s="95"/>
      <c r="F65" s="95"/>
      <c r="Q65" s="535"/>
      <c r="R65" s="589"/>
      <c r="S65" s="589"/>
      <c r="T65" s="589"/>
      <c r="U65" s="589"/>
      <c r="V65" s="589"/>
      <c r="W65" s="589"/>
      <c r="X65" s="589"/>
      <c r="Y65" s="589"/>
      <c r="Z65" s="589"/>
      <c r="AA65" s="589"/>
      <c r="AB65" s="589"/>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C66" s="149"/>
      <c r="D66" s="149"/>
      <c r="E66" s="149"/>
      <c r="F66" s="149"/>
      <c r="Q66" s="535"/>
      <c r="R66" s="589"/>
      <c r="S66" s="589"/>
      <c r="T66" s="589"/>
      <c r="U66" s="589"/>
      <c r="V66" s="589"/>
      <c r="W66" s="589"/>
      <c r="X66" s="589"/>
      <c r="Y66" s="589"/>
      <c r="Z66" s="589"/>
      <c r="AA66" s="589"/>
      <c r="AB66" s="589"/>
    </row>
    <row r="67" spans="1:28" ht="13.5" customHeight="1">
      <c r="B67" s="149" t="s">
        <v>410</v>
      </c>
      <c r="C67" s="149"/>
      <c r="D67" s="149"/>
      <c r="E67" s="149"/>
      <c r="F67" s="149"/>
      <c r="G67" s="150"/>
      <c r="H67" s="150"/>
      <c r="I67" s="150"/>
      <c r="J67" s="150"/>
      <c r="K67" s="150"/>
      <c r="L67" s="150"/>
      <c r="M67" s="150"/>
      <c r="N67" s="150"/>
      <c r="Q67" s="535"/>
      <c r="R67" s="589" t="s">
        <v>1100</v>
      </c>
      <c r="S67" s="589"/>
      <c r="T67" s="589"/>
      <c r="U67" s="589"/>
      <c r="V67" s="589"/>
      <c r="W67" s="589"/>
      <c r="X67" s="589"/>
      <c r="Y67" s="589"/>
      <c r="Z67" s="589"/>
      <c r="AA67" s="589"/>
      <c r="AB67" s="589"/>
    </row>
    <row r="68" spans="1:28" ht="10.5" customHeight="1">
      <c r="A68" s="57"/>
      <c r="B68" s="196" t="s">
        <v>302</v>
      </c>
      <c r="C68" s="196"/>
      <c r="D68" s="196"/>
      <c r="E68" s="196"/>
      <c r="F68" s="196"/>
      <c r="G68" s="57"/>
      <c r="H68" s="57"/>
      <c r="I68" s="57"/>
      <c r="J68" s="57"/>
      <c r="K68" s="57"/>
      <c r="L68" s="57"/>
      <c r="M68" s="57"/>
      <c r="N68" s="57"/>
      <c r="O68" s="57"/>
      <c r="P68" s="57"/>
      <c r="Q68" s="535"/>
      <c r="R68" s="589"/>
      <c r="S68" s="589"/>
      <c r="T68" s="589"/>
      <c r="U68" s="589"/>
      <c r="V68" s="589"/>
      <c r="W68" s="589"/>
      <c r="X68" s="589"/>
      <c r="Y68" s="589"/>
      <c r="Z68" s="589"/>
      <c r="AA68" s="589"/>
      <c r="AB68" s="589"/>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89"/>
      <c r="S69" s="589"/>
      <c r="T69" s="589"/>
      <c r="U69" s="589"/>
      <c r="V69" s="589"/>
      <c r="W69" s="589"/>
      <c r="X69" s="589"/>
      <c r="Y69" s="589"/>
      <c r="Z69" s="589"/>
      <c r="AA69" s="589"/>
      <c r="AB69" s="589"/>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89"/>
      <c r="S70" s="589"/>
      <c r="T70" s="589"/>
      <c r="U70" s="589"/>
      <c r="V70" s="589"/>
      <c r="W70" s="589"/>
      <c r="X70" s="589"/>
      <c r="Y70" s="589"/>
      <c r="Z70" s="589"/>
      <c r="AA70" s="589"/>
      <c r="AB70" s="589"/>
    </row>
    <row r="71" spans="1:28" ht="13.5" customHeight="1">
      <c r="A71" s="139"/>
      <c r="B71" s="197" t="s">
        <v>411</v>
      </c>
      <c r="C71" s="197"/>
      <c r="D71" s="197"/>
      <c r="E71" s="197"/>
      <c r="F71" s="197"/>
      <c r="G71" s="139"/>
      <c r="H71" s="139"/>
      <c r="I71" s="139"/>
      <c r="J71" s="139"/>
      <c r="K71" s="139"/>
      <c r="L71" s="139"/>
      <c r="M71" s="139"/>
      <c r="N71" s="139"/>
      <c r="O71" s="139"/>
      <c r="P71" s="139"/>
      <c r="Q71" s="538"/>
      <c r="R71" s="589" t="s">
        <v>625</v>
      </c>
      <c r="S71" s="589"/>
      <c r="T71" s="589"/>
      <c r="U71" s="589"/>
      <c r="V71" s="589"/>
      <c r="W71" s="589"/>
      <c r="X71" s="589"/>
      <c r="Y71" s="589"/>
      <c r="Z71" s="589"/>
      <c r="AA71" s="589"/>
      <c r="AB71" s="589"/>
    </row>
    <row r="72" spans="1:28">
      <c r="B72" s="92" t="s">
        <v>298</v>
      </c>
      <c r="C72" s="92"/>
      <c r="D72" s="92"/>
      <c r="E72" s="92"/>
      <c r="F72" s="92"/>
      <c r="Q72" s="535"/>
      <c r="R72" s="589"/>
      <c r="S72" s="589"/>
      <c r="T72" s="589"/>
      <c r="U72" s="589"/>
      <c r="V72" s="589"/>
      <c r="W72" s="589"/>
      <c r="X72" s="589"/>
      <c r="Y72" s="589"/>
      <c r="Z72" s="589"/>
      <c r="AA72" s="589"/>
      <c r="AB72" s="589"/>
    </row>
    <row r="73" spans="1:28" ht="10.5" customHeight="1">
      <c r="A73" s="91"/>
      <c r="B73" s="129" t="s">
        <v>390</v>
      </c>
      <c r="C73" s="499">
        <v>0</v>
      </c>
      <c r="D73" s="500"/>
      <c r="E73" s="408"/>
      <c r="F73" s="467"/>
      <c r="G73" s="497" t="s">
        <v>943</v>
      </c>
      <c r="H73" s="503">
        <v>2</v>
      </c>
      <c r="I73" s="584" t="s">
        <v>945</v>
      </c>
      <c r="J73" s="585"/>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protectedRanges>
    <protectedRange sqref="D10:E18 F24:F31 F35:F40 H11:H12 F43:F48 F51:F59 L51:L59 L8:N8 H51:H59 H43:H48 H35:H40 L35:L39 L43:L48 I13:I14 N10:N14 L10:M12 G15:G18 N37 N44:N48 N51:N59" name="範囲1"/>
  </protectedRanges>
  <mergeCells count="68">
    <mergeCell ref="L9:N9"/>
    <mergeCell ref="A1:O1"/>
    <mergeCell ref="O2:Q3"/>
    <mergeCell ref="B5:O6"/>
    <mergeCell ref="H8:K8"/>
    <mergeCell ref="L8:N8"/>
    <mergeCell ref="H10:K10"/>
    <mergeCell ref="L10:N10"/>
    <mergeCell ref="D11:F11"/>
    <mergeCell ref="J11:N11"/>
    <mergeCell ref="D13:F13"/>
    <mergeCell ref="G13:H13"/>
    <mergeCell ref="I13:L13"/>
    <mergeCell ref="D15:F15"/>
    <mergeCell ref="G15:H15"/>
    <mergeCell ref="I15:J15"/>
    <mergeCell ref="D17:F17"/>
    <mergeCell ref="G17:H17"/>
    <mergeCell ref="I17:J17"/>
    <mergeCell ref="J29:M29"/>
    <mergeCell ref="K17:N17"/>
    <mergeCell ref="B23:D23"/>
    <mergeCell ref="B24:D24"/>
    <mergeCell ref="B25:D25"/>
    <mergeCell ref="B26:D26"/>
    <mergeCell ref="J26:M26"/>
    <mergeCell ref="B54:D54"/>
    <mergeCell ref="B55:D55"/>
    <mergeCell ref="B38:D38"/>
    <mergeCell ref="B39:D39"/>
    <mergeCell ref="B40:D40"/>
    <mergeCell ref="B43:D43"/>
    <mergeCell ref="B44:D44"/>
    <mergeCell ref="B45:D45"/>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6:D56"/>
    <mergeCell ref="B57:D57"/>
    <mergeCell ref="B58:D58"/>
    <mergeCell ref="B59:D59"/>
    <mergeCell ref="I73:J73"/>
    <mergeCell ref="R67:AB70"/>
    <mergeCell ref="R71:AB72"/>
    <mergeCell ref="R30:AB33"/>
    <mergeCell ref="R53:AB57"/>
    <mergeCell ref="R4:AB7"/>
    <mergeCell ref="R8:AB9"/>
    <mergeCell ref="R20:AB24"/>
    <mergeCell ref="R58:AB61"/>
    <mergeCell ref="R63:AB66"/>
    <mergeCell ref="R15:AB19"/>
    <mergeCell ref="R10:AB14"/>
    <mergeCell ref="R41:AB48"/>
    <mergeCell ref="R49:AB52"/>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xr:uid="{00000000-0002-0000-0100-000000000000}">
      <formula1>0</formula1>
      <formula2>9.99999999999999E+23</formula2>
    </dataValidation>
    <dataValidation type="whole" allowBlank="1" showInputMessage="1" showErrorMessage="1" sqref="D10:E10" xr:uid="{00000000-0002-0000-0100-000001000000}">
      <formula1>2000</formula1>
      <formula2>9999</formula2>
    </dataValidation>
    <dataValidation type="date" allowBlank="1" showInputMessage="1" showErrorMessage="1" sqref="N13:N14 I13:I14 L8" xr:uid="{00000000-0002-0000-0100-000002000000}">
      <formula1>1</formula1>
      <formula2>401404</formula2>
    </dataValidation>
    <dataValidation type="decimal" allowBlank="1" showInputMessage="1" showErrorMessage="1" sqref="H48 F31 N48 F48 L48" xr:uid="{00000000-0002-0000-0100-000003000000}">
      <formula1>-999999999999999000000</formula1>
      <formula2>999999999999999000000</formula2>
    </dataValidation>
    <dataValidation type="date" allowBlank="1" showInputMessage="1" showErrorMessage="1" sqref="H35 F35 L35" xr:uid="{00000000-0002-0000-0100-000004000000}">
      <formula1>1</formula1>
      <formula2>73051</formula2>
    </dataValidation>
    <dataValidation type="decimal" allowBlank="1" showInputMessage="1" showErrorMessage="1" sqref="H46 F44 H44 F46 L46 L44 N44:N47" xr:uid="{00000000-0002-0000-0100-000005000000}">
      <formula1>0</formula1>
      <formula2>999999999999999000000</formula2>
    </dataValidation>
    <dataValidation type="whole" allowBlank="1" showInputMessage="1" showErrorMessage="1" sqref="H56:H59 F51:F59 L51:L59 H54 N54 N56:N59" xr:uid="{00000000-0002-0000-0100-000006000000}">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7000000}">
          <x14:formula1>
            <xm:f>計算シート!$F$24:$F$28</xm:f>
          </x14:formula1>
          <xm:sqref>I15:J15</xm:sqref>
        </x14:dataValidation>
        <x14:dataValidation type="list" allowBlank="1" showInputMessage="1" showErrorMessage="1" xr:uid="{00000000-0002-0000-0100-000008000000}">
          <x14:formula1>
            <xm:f>計算シート!$F$24:$F$29</xm:f>
          </x14:formula1>
          <xm:sqref>I18:J18 I16:J16</xm:sqref>
        </x14:dataValidation>
        <x14:dataValidation type="list" allowBlank="1" showInputMessage="1" showErrorMessage="1" xr:uid="{00000000-0002-0000-0100-000009000000}">
          <x14:formula1>
            <xm:f>計算シート!$F$24:$F$25</xm:f>
          </x14:formula1>
          <xm:sqref>I17:J17</xm:sqref>
        </x14:dataValidation>
        <x14:dataValidation type="list" allowBlank="1" showInputMessage="1" showErrorMessage="1" xr:uid="{00000000-0002-0000-0100-00000A000000}">
          <x14:formula1>
            <xm:f>計算シート!$F$11:$F$13</xm:f>
          </x14:formula1>
          <xm:sqref>F24</xm:sqref>
        </x14:dataValidation>
        <x14:dataValidation type="list" allowBlank="1" showInputMessage="1" showErrorMessage="1" xr:uid="{00000000-0002-0000-0100-00000B000000}">
          <x14:formula1>
            <xm:f>計算シート!$F$8:$F$10</xm:f>
          </x14:formula1>
          <xm:sqref>F40</xm:sqref>
        </x14:dataValidation>
        <x14:dataValidation type="list" allowBlank="1" showInputMessage="1" showErrorMessage="1" xr:uid="{00000000-0002-0000-0100-00000C000000}">
          <x14:formula1>
            <xm:f>計算シート!$F$3:$F$4</xm:f>
          </x14:formula1>
          <xm:sqref>F26:F27 F36 F38</xm:sqref>
        </x14:dataValidation>
        <x14:dataValidation type="list" allowBlank="1" showInputMessage="1" showErrorMessage="1" xr:uid="{00000000-0002-0000-0100-00000D000000}">
          <x14:formula1>
            <xm:f>計算シート!$F$15:$F$22</xm:f>
          </x14:formula1>
          <xm:sqref>L10</xm:sqref>
        </x14:dataValidation>
        <x14:dataValidation type="list" allowBlank="1" showInputMessage="1" showErrorMessage="1" xr:uid="{00000000-0002-0000-0100-00000E000000}">
          <x14:formula1>
            <xm:f>前年レート!$N$12:$N$74</xm:f>
          </x14:formula1>
          <xm:sqref>L47 F43 F47 F30 L43 F28 L45 F45</xm:sqref>
        </x14:dataValidation>
        <x14:dataValidation type="list" allowBlank="1" showInputMessage="1" showErrorMessage="1" xr:uid="{00000000-0002-0000-0100-00000F000000}">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595" t="s">
        <v>497</v>
      </c>
      <c r="B1" s="595"/>
      <c r="C1" s="595"/>
      <c r="D1" s="595"/>
      <c r="E1" s="595"/>
      <c r="F1" s="595"/>
      <c r="G1" s="595"/>
      <c r="H1" s="595"/>
      <c r="I1" s="595"/>
      <c r="K1" s="219"/>
      <c r="L1" s="595" t="s">
        <v>363</v>
      </c>
      <c r="M1" s="595"/>
      <c r="N1" s="595"/>
      <c r="O1" s="595"/>
      <c r="P1" s="595"/>
      <c r="Q1" s="595"/>
      <c r="R1" s="595"/>
      <c r="S1" s="595"/>
      <c r="T1" s="595"/>
      <c r="U1" s="595"/>
      <c r="V1" s="595"/>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7" t="s">
        <v>607</v>
      </c>
      <c r="M4" s="598"/>
      <c r="N4" s="598"/>
      <c r="O4" s="598"/>
      <c r="P4" s="598"/>
      <c r="Q4" s="598"/>
      <c r="R4" s="598"/>
      <c r="S4" s="598"/>
      <c r="T4" s="598"/>
      <c r="U4" s="598"/>
      <c r="V4" s="598"/>
    </row>
    <row r="5" spans="1:22" ht="13.5" customHeight="1">
      <c r="A5" s="220"/>
      <c r="B5" s="599" t="s">
        <v>420</v>
      </c>
      <c r="C5" s="599"/>
      <c r="D5" s="599"/>
      <c r="E5" s="599"/>
      <c r="F5" s="599"/>
      <c r="G5" s="599"/>
      <c r="H5" s="599"/>
      <c r="I5" s="599"/>
      <c r="K5" s="219"/>
      <c r="L5" s="597"/>
      <c r="M5" s="598"/>
      <c r="N5" s="598"/>
      <c r="O5" s="598"/>
      <c r="P5" s="598"/>
      <c r="Q5" s="598"/>
      <c r="R5" s="598"/>
      <c r="S5" s="598"/>
      <c r="T5" s="598"/>
      <c r="U5" s="598"/>
      <c r="V5" s="598"/>
    </row>
    <row r="6" spans="1:22">
      <c r="A6" s="220"/>
      <c r="B6" s="599"/>
      <c r="C6" s="599"/>
      <c r="D6" s="599"/>
      <c r="E6" s="599"/>
      <c r="F6" s="599"/>
      <c r="G6" s="599"/>
      <c r="H6" s="599"/>
      <c r="I6" s="599"/>
      <c r="K6" s="219"/>
      <c r="L6" s="597"/>
      <c r="M6" s="598"/>
      <c r="N6" s="598"/>
      <c r="O6" s="598"/>
      <c r="P6" s="598"/>
      <c r="Q6" s="598"/>
      <c r="R6" s="598"/>
      <c r="S6" s="598"/>
      <c r="T6" s="598"/>
      <c r="U6" s="598"/>
      <c r="V6" s="598"/>
    </row>
    <row r="7" spans="1:22" ht="13.5" customHeight="1">
      <c r="A7" s="220"/>
      <c r="B7" s="222"/>
      <c r="C7" s="222"/>
      <c r="D7" s="222"/>
      <c r="E7" s="222"/>
      <c r="F7" s="222"/>
      <c r="G7" s="222"/>
      <c r="H7" s="222"/>
      <c r="I7" s="222"/>
      <c r="K7" s="219"/>
      <c r="L7" s="597" t="s">
        <v>395</v>
      </c>
      <c r="M7" s="598"/>
      <c r="N7" s="598"/>
      <c r="O7" s="598"/>
      <c r="P7" s="598"/>
      <c r="Q7" s="598"/>
      <c r="R7" s="598"/>
      <c r="S7" s="598"/>
      <c r="T7" s="598"/>
      <c r="U7" s="598"/>
      <c r="V7" s="598"/>
    </row>
    <row r="8" spans="1:22" ht="14.25" thickBot="1">
      <c r="A8" s="220"/>
      <c r="B8" s="222"/>
      <c r="C8" s="222"/>
      <c r="D8" s="222"/>
      <c r="E8" s="596" t="s">
        <v>386</v>
      </c>
      <c r="F8" s="596"/>
      <c r="G8" s="596"/>
      <c r="H8" s="223">
        <v>44044</v>
      </c>
      <c r="I8" s="222"/>
      <c r="K8" s="219"/>
      <c r="L8" s="597"/>
      <c r="M8" s="598"/>
      <c r="N8" s="598"/>
      <c r="O8" s="598"/>
      <c r="P8" s="598"/>
      <c r="Q8" s="598"/>
      <c r="R8" s="598"/>
      <c r="S8" s="598"/>
      <c r="T8" s="598"/>
      <c r="U8" s="598"/>
      <c r="V8" s="598"/>
    </row>
    <row r="9" spans="1:22" ht="13.5" customHeight="1">
      <c r="A9" s="220"/>
      <c r="B9" s="220"/>
      <c r="C9" s="220"/>
      <c r="D9" s="220"/>
      <c r="E9" s="208"/>
      <c r="F9" s="208"/>
      <c r="G9" s="208"/>
      <c r="H9" s="224" t="s">
        <v>385</v>
      </c>
      <c r="I9" s="225"/>
      <c r="K9" s="219"/>
      <c r="L9" s="597" t="s">
        <v>419</v>
      </c>
      <c r="M9" s="598"/>
      <c r="N9" s="598"/>
      <c r="O9" s="598"/>
      <c r="P9" s="598"/>
      <c r="Q9" s="598"/>
      <c r="R9" s="598"/>
      <c r="S9" s="598"/>
      <c r="T9" s="598"/>
      <c r="U9" s="598"/>
      <c r="V9" s="598"/>
    </row>
    <row r="10" spans="1:22" ht="13.5" customHeight="1" thickBot="1">
      <c r="A10" s="220"/>
      <c r="B10" s="226" t="s">
        <v>404</v>
      </c>
      <c r="C10" s="227"/>
      <c r="D10" s="228">
        <v>2020</v>
      </c>
      <c r="E10" s="601" t="s">
        <v>401</v>
      </c>
      <c r="F10" s="601"/>
      <c r="G10" s="601"/>
      <c r="H10" s="229" t="s">
        <v>403</v>
      </c>
      <c r="I10" s="225"/>
      <c r="K10" s="219"/>
      <c r="L10" s="597"/>
      <c r="M10" s="598"/>
      <c r="N10" s="598"/>
      <c r="O10" s="598"/>
      <c r="P10" s="598"/>
      <c r="Q10" s="598"/>
      <c r="R10" s="598"/>
      <c r="S10" s="598"/>
      <c r="T10" s="598"/>
      <c r="U10" s="598"/>
      <c r="V10" s="598"/>
    </row>
    <row r="11" spans="1:22" ht="14.25" customHeight="1" thickBot="1">
      <c r="A11" s="220"/>
      <c r="B11" s="230" t="s">
        <v>421</v>
      </c>
      <c r="C11" s="231"/>
      <c r="D11" s="215"/>
      <c r="E11" s="232"/>
      <c r="F11" s="232"/>
      <c r="G11" s="232"/>
      <c r="H11" s="216"/>
      <c r="I11" s="225"/>
      <c r="K11" s="219"/>
      <c r="L11" s="597"/>
      <c r="M11" s="598"/>
      <c r="N11" s="598"/>
      <c r="O11" s="598"/>
      <c r="P11" s="598"/>
      <c r="Q11" s="598"/>
      <c r="R11" s="598"/>
      <c r="S11" s="598"/>
      <c r="T11" s="598"/>
      <c r="U11" s="598"/>
      <c r="V11" s="598"/>
    </row>
    <row r="12" spans="1:22" ht="14.25" customHeight="1" thickBot="1">
      <c r="B12" s="230" t="s">
        <v>422</v>
      </c>
      <c r="C12" s="231"/>
      <c r="D12" s="231" t="s">
        <v>370</v>
      </c>
      <c r="E12" s="600" t="s">
        <v>387</v>
      </c>
      <c r="F12" s="600"/>
      <c r="G12" s="600"/>
      <c r="H12" s="223">
        <v>37072</v>
      </c>
      <c r="K12" s="219"/>
      <c r="L12" s="597" t="s">
        <v>416</v>
      </c>
      <c r="M12" s="598"/>
      <c r="N12" s="598"/>
      <c r="O12" s="598"/>
      <c r="P12" s="598"/>
      <c r="Q12" s="598"/>
      <c r="R12" s="598"/>
      <c r="S12" s="598"/>
      <c r="T12" s="598"/>
      <c r="U12" s="598"/>
      <c r="V12" s="598"/>
    </row>
    <row r="13" spans="1:22" ht="14.25" customHeight="1" thickBot="1">
      <c r="B13" s="233" t="s">
        <v>276</v>
      </c>
      <c r="C13" s="188"/>
      <c r="D13" s="188" t="s">
        <v>371</v>
      </c>
      <c r="E13" s="208"/>
      <c r="F13" s="208"/>
      <c r="G13" s="208"/>
      <c r="H13" s="224" t="s">
        <v>385</v>
      </c>
      <c r="K13" s="219"/>
      <c r="L13" s="597"/>
      <c r="M13" s="598"/>
      <c r="N13" s="598"/>
      <c r="O13" s="598"/>
      <c r="P13" s="598"/>
      <c r="Q13" s="598"/>
      <c r="R13" s="598"/>
      <c r="S13" s="598"/>
      <c r="T13" s="598"/>
      <c r="U13" s="598"/>
      <c r="V13" s="598"/>
    </row>
    <row r="14" spans="1:22" ht="14.25" customHeight="1" thickBot="1">
      <c r="B14" s="233" t="s">
        <v>277</v>
      </c>
      <c r="C14" s="188"/>
      <c r="D14" s="188" t="s">
        <v>372</v>
      </c>
      <c r="E14" s="198"/>
      <c r="F14" s="198"/>
      <c r="G14" s="198"/>
      <c r="H14" s="198"/>
      <c r="K14" s="219"/>
      <c r="L14" s="597"/>
      <c r="M14" s="598"/>
      <c r="N14" s="598"/>
      <c r="O14" s="598"/>
      <c r="P14" s="598"/>
      <c r="Q14" s="598"/>
      <c r="R14" s="598"/>
      <c r="S14" s="598"/>
      <c r="T14" s="598"/>
      <c r="U14" s="598"/>
      <c r="V14" s="598"/>
    </row>
    <row r="15" spans="1:22">
      <c r="B15" s="234" t="str">
        <f>"※ 以下、収入（所得）は【"&amp;IF(計算シート!C49=1,計算シート!C47,計算シート!C48)&amp;"年1月1日～12月31日】のものを入力してください。"</f>
        <v>※ 以下、収入（所得）は【2023年1月1日～12月31日】のものを入力してください。</v>
      </c>
      <c r="C15" s="208"/>
      <c r="D15" s="208"/>
      <c r="E15" s="198"/>
      <c r="F15" s="198"/>
      <c r="G15" s="198"/>
      <c r="H15" s="198"/>
      <c r="K15" s="219"/>
      <c r="L15" s="597" t="s">
        <v>364</v>
      </c>
      <c r="M15" s="598"/>
      <c r="N15" s="598"/>
      <c r="O15" s="598"/>
      <c r="P15" s="598"/>
      <c r="Q15" s="598"/>
      <c r="R15" s="598"/>
      <c r="S15" s="598"/>
      <c r="T15" s="598"/>
      <c r="U15" s="598"/>
      <c r="V15" s="598"/>
    </row>
    <row r="16" spans="1:22">
      <c r="B16" s="234" t="str">
        <f>"    扶養等の情報は【"&amp;IF(計算シート!C49=1,計算シート!C47,計算シート!C48)&amp;"年12月31日】現在のものを入力してください。"</f>
        <v xml:space="preserve">    扶養等の情報は【2023年12月31日】現在のものを入力してください。</v>
      </c>
      <c r="C16" s="208"/>
      <c r="D16" s="208"/>
      <c r="E16" s="198"/>
      <c r="F16" s="198"/>
      <c r="G16" s="198"/>
      <c r="H16" s="198"/>
      <c r="K16" s="219"/>
      <c r="L16" s="597"/>
      <c r="M16" s="598"/>
      <c r="N16" s="598"/>
      <c r="O16" s="598"/>
      <c r="P16" s="598"/>
      <c r="Q16" s="598"/>
      <c r="R16" s="598"/>
      <c r="S16" s="598"/>
      <c r="T16" s="598"/>
      <c r="U16" s="598"/>
      <c r="V16" s="598"/>
    </row>
    <row r="17" spans="1:22" ht="7.5" customHeight="1" thickBot="1">
      <c r="A17" s="235"/>
      <c r="B17" s="235"/>
      <c r="C17" s="235"/>
      <c r="D17" s="235"/>
      <c r="E17" s="235"/>
      <c r="K17" s="219"/>
      <c r="L17" s="597"/>
      <c r="M17" s="598"/>
      <c r="N17" s="598"/>
      <c r="O17" s="598"/>
      <c r="P17" s="598"/>
      <c r="Q17" s="598"/>
      <c r="R17" s="598"/>
      <c r="S17" s="598"/>
      <c r="T17" s="598"/>
      <c r="U17" s="598"/>
      <c r="V17" s="598"/>
    </row>
    <row r="18" spans="1:22" s="239" customFormat="1" ht="15.6" customHeight="1" thickTop="1">
      <c r="A18" s="236" t="s">
        <v>415</v>
      </c>
      <c r="B18" s="237"/>
      <c r="C18" s="237"/>
      <c r="D18" s="237"/>
      <c r="E18" s="238"/>
      <c r="G18" s="240" t="s">
        <v>373</v>
      </c>
      <c r="H18" s="241"/>
      <c r="I18" s="238"/>
      <c r="K18" s="242"/>
      <c r="L18" s="597"/>
      <c r="M18" s="598"/>
      <c r="N18" s="598"/>
      <c r="O18" s="598"/>
      <c r="P18" s="598"/>
      <c r="Q18" s="598"/>
      <c r="R18" s="598"/>
      <c r="S18" s="598"/>
      <c r="T18" s="598"/>
      <c r="U18" s="598"/>
      <c r="V18" s="598"/>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7" t="s">
        <v>617</v>
      </c>
      <c r="M24" s="598"/>
      <c r="N24" s="598"/>
      <c r="O24" s="598"/>
      <c r="P24" s="598"/>
      <c r="Q24" s="598"/>
      <c r="R24" s="598"/>
      <c r="S24" s="598"/>
      <c r="T24" s="598"/>
      <c r="U24" s="598"/>
      <c r="V24" s="598"/>
    </row>
    <row r="25" spans="1:22" s="239" customFormat="1" ht="12.95" customHeight="1" thickBot="1">
      <c r="A25" s="250" t="s">
        <v>322</v>
      </c>
      <c r="B25" s="239" t="s">
        <v>281</v>
      </c>
      <c r="D25" s="264">
        <v>0</v>
      </c>
      <c r="E25" s="246" t="s">
        <v>501</v>
      </c>
      <c r="G25" s="257">
        <v>4</v>
      </c>
      <c r="H25" s="258" t="s">
        <v>382</v>
      </c>
      <c r="I25" s="259" t="s">
        <v>502</v>
      </c>
      <c r="K25" s="242"/>
      <c r="L25" s="597"/>
      <c r="M25" s="598"/>
      <c r="N25" s="598"/>
      <c r="O25" s="598"/>
      <c r="P25" s="598"/>
      <c r="Q25" s="598"/>
      <c r="R25" s="598"/>
      <c r="S25" s="598"/>
      <c r="T25" s="598"/>
      <c r="U25" s="598"/>
      <c r="V25" s="598"/>
    </row>
    <row r="26" spans="1:22" s="239" customFormat="1" ht="12.95" customHeight="1" thickBot="1">
      <c r="A26" s="250" t="s">
        <v>323</v>
      </c>
      <c r="B26" s="266" t="s">
        <v>305</v>
      </c>
      <c r="C26" s="261"/>
      <c r="D26" s="256" t="s">
        <v>49</v>
      </c>
      <c r="E26" s="249"/>
      <c r="G26" s="257">
        <v>5</v>
      </c>
      <c r="H26" s="258" t="s">
        <v>381</v>
      </c>
      <c r="I26" s="259" t="s">
        <v>500</v>
      </c>
      <c r="K26" s="242"/>
      <c r="L26" s="597"/>
      <c r="M26" s="598"/>
      <c r="N26" s="598"/>
      <c r="O26" s="598"/>
      <c r="P26" s="598"/>
      <c r="Q26" s="598"/>
      <c r="R26" s="598"/>
      <c r="S26" s="598"/>
      <c r="T26" s="598"/>
      <c r="U26" s="598"/>
      <c r="V26" s="598"/>
    </row>
    <row r="27" spans="1:22" s="239" customFormat="1" ht="12.95" customHeight="1" thickBot="1">
      <c r="A27" s="267" t="s">
        <v>324</v>
      </c>
      <c r="B27" s="268" t="s">
        <v>306</v>
      </c>
      <c r="C27" s="269"/>
      <c r="D27" s="264">
        <v>0</v>
      </c>
      <c r="E27" s="270" t="s">
        <v>501</v>
      </c>
      <c r="G27" s="271"/>
      <c r="H27" s="272"/>
      <c r="I27" s="273"/>
      <c r="K27" s="242"/>
      <c r="L27" s="597"/>
      <c r="M27" s="598"/>
      <c r="N27" s="598"/>
      <c r="O27" s="598"/>
      <c r="P27" s="598"/>
      <c r="Q27" s="598"/>
      <c r="R27" s="598"/>
      <c r="S27" s="598"/>
      <c r="T27" s="598"/>
      <c r="U27" s="598"/>
      <c r="V27" s="598"/>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7" t="s">
        <v>417</v>
      </c>
      <c r="M32" s="605"/>
      <c r="N32" s="605"/>
      <c r="O32" s="605"/>
      <c r="P32" s="605"/>
      <c r="Q32" s="605"/>
      <c r="R32" s="605"/>
      <c r="S32" s="605"/>
      <c r="T32" s="605"/>
      <c r="U32" s="605"/>
      <c r="V32" s="605"/>
    </row>
    <row r="33" spans="1:22" s="239" customFormat="1" ht="12.95" customHeight="1" thickBot="1">
      <c r="A33" s="289" t="s">
        <v>327</v>
      </c>
      <c r="B33" s="263" t="s">
        <v>424</v>
      </c>
      <c r="C33" s="287"/>
      <c r="D33" s="252" t="s">
        <v>40</v>
      </c>
      <c r="E33" s="283"/>
      <c r="F33" s="290"/>
      <c r="G33" s="282"/>
      <c r="H33" s="291"/>
      <c r="I33" s="249"/>
      <c r="J33" s="285"/>
      <c r="K33" s="242"/>
      <c r="L33" s="597"/>
      <c r="M33" s="605"/>
      <c r="N33" s="605"/>
      <c r="O33" s="605"/>
      <c r="P33" s="605"/>
      <c r="Q33" s="605"/>
      <c r="R33" s="605"/>
      <c r="S33" s="605"/>
      <c r="T33" s="605"/>
      <c r="U33" s="605"/>
      <c r="V33" s="605"/>
    </row>
    <row r="34" spans="1:22" s="239" customFormat="1" ht="12.95" customHeight="1" thickBot="1">
      <c r="A34" s="289" t="s">
        <v>328</v>
      </c>
      <c r="B34" s="292" t="s">
        <v>312</v>
      </c>
      <c r="C34" s="293"/>
      <c r="D34" s="252" t="s">
        <v>40</v>
      </c>
      <c r="E34" s="283"/>
      <c r="F34" s="290"/>
      <c r="G34" s="282"/>
      <c r="H34" s="248"/>
      <c r="I34" s="249"/>
      <c r="J34" s="285"/>
      <c r="K34" s="242"/>
      <c r="L34" s="597"/>
      <c r="M34" s="605"/>
      <c r="N34" s="605"/>
      <c r="O34" s="605"/>
      <c r="P34" s="605"/>
      <c r="Q34" s="605"/>
      <c r="R34" s="605"/>
      <c r="S34" s="605"/>
      <c r="T34" s="605"/>
      <c r="U34" s="605"/>
      <c r="V34" s="605"/>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7" t="s">
        <v>425</v>
      </c>
      <c r="M38" s="605"/>
      <c r="N38" s="605"/>
      <c r="O38" s="605"/>
      <c r="P38" s="605"/>
      <c r="Q38" s="605"/>
      <c r="R38" s="605"/>
      <c r="S38" s="605"/>
      <c r="T38" s="605"/>
      <c r="U38" s="605"/>
      <c r="V38" s="605"/>
    </row>
    <row r="39" spans="1:22" s="239" customFormat="1" ht="12.95" customHeight="1" thickBot="1">
      <c r="A39" s="286" t="s">
        <v>333</v>
      </c>
      <c r="B39" s="263" t="s">
        <v>272</v>
      </c>
      <c r="C39" s="287"/>
      <c r="D39" s="256" t="s">
        <v>365</v>
      </c>
      <c r="E39" s="283"/>
      <c r="F39" s="288" t="s">
        <v>339</v>
      </c>
      <c r="G39" s="282"/>
      <c r="H39" s="256" t="s">
        <v>49</v>
      </c>
      <c r="I39" s="249"/>
      <c r="J39" s="285"/>
      <c r="K39" s="242"/>
      <c r="L39" s="597"/>
      <c r="M39" s="605"/>
      <c r="N39" s="605"/>
      <c r="O39" s="605"/>
      <c r="P39" s="605"/>
      <c r="Q39" s="605"/>
      <c r="R39" s="605"/>
      <c r="S39" s="605"/>
      <c r="T39" s="605"/>
      <c r="U39" s="605"/>
      <c r="V39" s="605"/>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7"/>
      <c r="M40" s="605"/>
      <c r="N40" s="605"/>
      <c r="O40" s="605"/>
      <c r="P40" s="605"/>
      <c r="Q40" s="605"/>
      <c r="R40" s="605"/>
      <c r="S40" s="605"/>
      <c r="T40" s="605"/>
      <c r="U40" s="605"/>
      <c r="V40" s="605"/>
    </row>
    <row r="41" spans="1:22" s="239" customFormat="1" ht="12.95" customHeight="1" thickBot="1">
      <c r="A41" s="289" t="s">
        <v>335</v>
      </c>
      <c r="B41" s="263" t="s">
        <v>273</v>
      </c>
      <c r="C41" s="287"/>
      <c r="D41" s="256" t="s">
        <v>365</v>
      </c>
      <c r="E41" s="283"/>
      <c r="F41" s="295" t="s">
        <v>341</v>
      </c>
      <c r="G41" s="282"/>
      <c r="H41" s="256" t="s">
        <v>49</v>
      </c>
      <c r="I41" s="249"/>
      <c r="J41" s="285"/>
      <c r="K41" s="242"/>
      <c r="L41" s="597"/>
      <c r="M41" s="605"/>
      <c r="N41" s="605"/>
      <c r="O41" s="605"/>
      <c r="P41" s="605"/>
      <c r="Q41" s="605"/>
      <c r="R41" s="605"/>
      <c r="S41" s="605"/>
      <c r="T41" s="605"/>
      <c r="U41" s="605"/>
      <c r="V41" s="605"/>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7"/>
      <c r="M42" s="605"/>
      <c r="N42" s="605"/>
      <c r="O42" s="605"/>
      <c r="P42" s="605"/>
      <c r="Q42" s="605"/>
      <c r="R42" s="605"/>
      <c r="S42" s="605"/>
      <c r="T42" s="605"/>
      <c r="U42" s="605"/>
      <c r="V42" s="605"/>
    </row>
    <row r="43" spans="1:22" s="239" customFormat="1" ht="12.95" customHeight="1" thickBot="1">
      <c r="A43" s="289" t="s">
        <v>337</v>
      </c>
      <c r="B43" s="244" t="s">
        <v>303</v>
      </c>
      <c r="C43" s="287"/>
      <c r="D43" s="256" t="s">
        <v>365</v>
      </c>
      <c r="E43" s="283"/>
      <c r="F43" s="295" t="s">
        <v>343</v>
      </c>
      <c r="G43" s="282"/>
      <c r="H43" s="256" t="s">
        <v>49</v>
      </c>
      <c r="I43" s="310"/>
      <c r="J43" s="285"/>
      <c r="K43" s="242"/>
      <c r="L43" s="597"/>
      <c r="M43" s="605"/>
      <c r="N43" s="605"/>
      <c r="O43" s="605"/>
      <c r="P43" s="605"/>
      <c r="Q43" s="605"/>
      <c r="R43" s="605"/>
      <c r="S43" s="605"/>
      <c r="T43" s="605"/>
      <c r="U43" s="605"/>
      <c r="V43" s="605"/>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7"/>
      <c r="M44" s="605"/>
      <c r="N44" s="605"/>
      <c r="O44" s="605"/>
      <c r="P44" s="605"/>
      <c r="Q44" s="605"/>
      <c r="R44" s="605"/>
      <c r="S44" s="605"/>
      <c r="T44" s="605"/>
      <c r="U44" s="605"/>
      <c r="V44" s="605"/>
    </row>
    <row r="45" spans="1:22" s="239" customFormat="1" ht="7.5" customHeight="1" thickTop="1" thickBot="1">
      <c r="A45" s="275"/>
      <c r="B45" s="275"/>
      <c r="C45" s="315"/>
      <c r="D45" s="275"/>
      <c r="E45" s="316"/>
      <c r="F45" s="275"/>
      <c r="G45" s="315"/>
      <c r="H45" s="275"/>
      <c r="I45" s="317"/>
      <c r="J45" s="285"/>
      <c r="K45" s="242"/>
      <c r="L45" s="597"/>
      <c r="M45" s="605"/>
      <c r="N45" s="605"/>
      <c r="O45" s="605"/>
      <c r="P45" s="605"/>
      <c r="Q45" s="605"/>
      <c r="R45" s="605"/>
      <c r="S45" s="605"/>
      <c r="T45" s="605"/>
      <c r="U45" s="605"/>
      <c r="V45" s="605"/>
    </row>
    <row r="46" spans="1:22" s="239" customFormat="1" ht="15.6" customHeight="1" thickTop="1" thickBot="1">
      <c r="A46" s="236" t="s">
        <v>426</v>
      </c>
      <c r="B46" s="248"/>
      <c r="C46" s="282"/>
      <c r="D46" s="248"/>
      <c r="E46" s="283"/>
      <c r="F46" s="248"/>
      <c r="G46" s="282"/>
      <c r="H46" s="284" t="s">
        <v>502</v>
      </c>
      <c r="I46" s="238"/>
      <c r="J46" s="285"/>
      <c r="K46" s="242"/>
      <c r="L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M46" s="606"/>
      <c r="N46" s="606"/>
      <c r="O46" s="606"/>
      <c r="P46" s="606"/>
      <c r="Q46" s="606"/>
      <c r="R46" s="606"/>
      <c r="S46" s="606"/>
      <c r="T46" s="606"/>
      <c r="U46" s="606"/>
      <c r="V46" s="606"/>
    </row>
    <row r="47" spans="1:22" s="239" customFormat="1" ht="12.95" customHeight="1" thickBot="1">
      <c r="A47" s="289" t="s">
        <v>345</v>
      </c>
      <c r="B47" s="263" t="s">
        <v>0</v>
      </c>
      <c r="C47" s="287"/>
      <c r="D47" s="252">
        <v>0</v>
      </c>
      <c r="E47" s="285" t="s">
        <v>48</v>
      </c>
      <c r="F47" s="288" t="s">
        <v>354</v>
      </c>
      <c r="G47" s="282"/>
      <c r="H47" s="252">
        <v>2</v>
      </c>
      <c r="I47" s="246" t="s">
        <v>48</v>
      </c>
      <c r="J47" s="285"/>
      <c r="K47" s="242"/>
      <c r="L47" s="607"/>
      <c r="M47" s="606"/>
      <c r="N47" s="606"/>
      <c r="O47" s="606"/>
      <c r="P47" s="606"/>
      <c r="Q47" s="606"/>
      <c r="R47" s="606"/>
      <c r="S47" s="606"/>
      <c r="T47" s="606"/>
      <c r="U47" s="606"/>
      <c r="V47" s="606"/>
    </row>
    <row r="48" spans="1:22" s="239" customFormat="1" ht="12.95" customHeight="1" thickBot="1">
      <c r="A48" s="289" t="s">
        <v>346</v>
      </c>
      <c r="B48" s="263" t="s">
        <v>1</v>
      </c>
      <c r="C48" s="287"/>
      <c r="D48" s="252">
        <v>0</v>
      </c>
      <c r="E48" s="285" t="s">
        <v>48</v>
      </c>
      <c r="F48" s="295" t="s">
        <v>355</v>
      </c>
      <c r="G48" s="282"/>
      <c r="H48" s="252">
        <v>0</v>
      </c>
      <c r="I48" s="246" t="s">
        <v>48</v>
      </c>
      <c r="J48" s="285"/>
      <c r="K48" s="242"/>
      <c r="L48" s="607"/>
      <c r="M48" s="606"/>
      <c r="N48" s="606"/>
      <c r="O48" s="606"/>
      <c r="P48" s="606"/>
      <c r="Q48" s="606"/>
      <c r="R48" s="606"/>
      <c r="S48" s="606"/>
      <c r="T48" s="606"/>
      <c r="U48" s="606"/>
      <c r="V48" s="606"/>
    </row>
    <row r="49" spans="1:22" s="239" customFormat="1" ht="12.95" customHeight="1" thickBot="1">
      <c r="A49" s="289" t="s">
        <v>347</v>
      </c>
      <c r="B49" s="263" t="s">
        <v>2</v>
      </c>
      <c r="C49" s="287"/>
      <c r="D49" s="252">
        <v>1</v>
      </c>
      <c r="E49" s="285" t="s">
        <v>48</v>
      </c>
      <c r="F49" s="295" t="s">
        <v>356</v>
      </c>
      <c r="G49" s="282"/>
      <c r="H49" s="252">
        <v>0</v>
      </c>
      <c r="I49" s="246" t="s">
        <v>48</v>
      </c>
      <c r="J49" s="285"/>
      <c r="K49" s="242"/>
      <c r="L49" s="607"/>
      <c r="M49" s="606"/>
      <c r="N49" s="606"/>
      <c r="O49" s="606"/>
      <c r="P49" s="606"/>
      <c r="Q49" s="606"/>
      <c r="R49" s="606"/>
      <c r="S49" s="606"/>
      <c r="T49" s="606"/>
      <c r="U49" s="606"/>
      <c r="V49" s="606"/>
    </row>
    <row r="50" spans="1:22" s="239" customFormat="1" ht="12.95" customHeight="1" thickBot="1">
      <c r="A50" s="289" t="s">
        <v>348</v>
      </c>
      <c r="B50" s="263" t="s">
        <v>3</v>
      </c>
      <c r="C50" s="287"/>
      <c r="D50" s="252">
        <v>0</v>
      </c>
      <c r="E50" s="285" t="s">
        <v>48</v>
      </c>
      <c r="F50" s="295" t="s">
        <v>357</v>
      </c>
      <c r="G50" s="282"/>
      <c r="H50" s="252">
        <v>0</v>
      </c>
      <c r="I50" s="246" t="s">
        <v>48</v>
      </c>
      <c r="J50" s="285"/>
      <c r="K50" s="242"/>
      <c r="L50" s="597" t="s">
        <v>619</v>
      </c>
      <c r="M50" s="605"/>
      <c r="N50" s="605"/>
      <c r="O50" s="605"/>
      <c r="P50" s="605"/>
      <c r="Q50" s="605"/>
      <c r="R50" s="605"/>
      <c r="S50" s="605"/>
      <c r="T50" s="605"/>
      <c r="U50" s="605"/>
      <c r="V50" s="605"/>
    </row>
    <row r="51" spans="1:22" s="239" customFormat="1" ht="12.95" customHeight="1" thickBot="1">
      <c r="A51" s="289" t="s">
        <v>349</v>
      </c>
      <c r="B51" s="263" t="s">
        <v>4</v>
      </c>
      <c r="C51" s="287"/>
      <c r="D51" s="252">
        <v>0</v>
      </c>
      <c r="E51" s="285" t="s">
        <v>48</v>
      </c>
      <c r="F51" s="295" t="s">
        <v>358</v>
      </c>
      <c r="G51" s="282"/>
      <c r="H51" s="252">
        <v>0</v>
      </c>
      <c r="I51" s="246" t="s">
        <v>48</v>
      </c>
      <c r="J51" s="285"/>
      <c r="K51" s="242"/>
      <c r="L51" s="597"/>
      <c r="M51" s="605"/>
      <c r="N51" s="605"/>
      <c r="O51" s="605"/>
      <c r="P51" s="605"/>
      <c r="Q51" s="605"/>
      <c r="R51" s="605"/>
      <c r="S51" s="605"/>
      <c r="T51" s="605"/>
      <c r="U51" s="605"/>
      <c r="V51" s="605"/>
    </row>
    <row r="52" spans="1:22" s="239" customFormat="1" ht="12.95" customHeight="1" thickBot="1">
      <c r="A52" s="289" t="s">
        <v>350</v>
      </c>
      <c r="B52" s="263" t="s">
        <v>5</v>
      </c>
      <c r="C52" s="287"/>
      <c r="D52" s="252">
        <v>0</v>
      </c>
      <c r="E52" s="285" t="s">
        <v>48</v>
      </c>
      <c r="F52" s="295" t="s">
        <v>359</v>
      </c>
      <c r="G52" s="282"/>
      <c r="H52" s="252">
        <v>0</v>
      </c>
      <c r="I52" s="246" t="s">
        <v>48</v>
      </c>
      <c r="J52" s="285"/>
      <c r="K52" s="242"/>
      <c r="L52" s="597"/>
      <c r="M52" s="605"/>
      <c r="N52" s="605"/>
      <c r="O52" s="605"/>
      <c r="P52" s="605"/>
      <c r="Q52" s="605"/>
      <c r="R52" s="605"/>
      <c r="S52" s="605"/>
      <c r="T52" s="605"/>
      <c r="U52" s="605"/>
      <c r="V52" s="605"/>
    </row>
    <row r="53" spans="1:22" s="239" customFormat="1" ht="12.95" customHeight="1" thickBot="1">
      <c r="A53" s="289" t="s">
        <v>351</v>
      </c>
      <c r="B53" s="263" t="s">
        <v>299</v>
      </c>
      <c r="C53" s="287"/>
      <c r="D53" s="252">
        <v>0</v>
      </c>
      <c r="E53" s="285" t="s">
        <v>48</v>
      </c>
      <c r="F53" s="295" t="s">
        <v>360</v>
      </c>
      <c r="G53" s="282"/>
      <c r="H53" s="252">
        <v>0</v>
      </c>
      <c r="I53" s="246" t="s">
        <v>48</v>
      </c>
      <c r="J53" s="285"/>
      <c r="K53" s="242"/>
      <c r="L53" s="597" t="s">
        <v>394</v>
      </c>
      <c r="M53" s="605"/>
      <c r="N53" s="605"/>
      <c r="O53" s="605"/>
      <c r="P53" s="605"/>
      <c r="Q53" s="605"/>
      <c r="R53" s="605"/>
      <c r="S53" s="605"/>
      <c r="T53" s="605"/>
      <c r="U53" s="605"/>
      <c r="V53" s="605"/>
    </row>
    <row r="54" spans="1:22" s="239" customFormat="1" ht="12.95" customHeight="1" thickBot="1">
      <c r="A54" s="289" t="s">
        <v>352</v>
      </c>
      <c r="B54" s="318" t="s">
        <v>300</v>
      </c>
      <c r="C54" s="319"/>
      <c r="D54" s="252">
        <v>0</v>
      </c>
      <c r="E54" s="285" t="s">
        <v>48</v>
      </c>
      <c r="F54" s="295" t="s">
        <v>361</v>
      </c>
      <c r="G54" s="282"/>
      <c r="H54" s="252">
        <v>0</v>
      </c>
      <c r="I54" s="246" t="s">
        <v>48</v>
      </c>
      <c r="J54" s="285"/>
      <c r="K54" s="242"/>
      <c r="L54" s="597"/>
      <c r="M54" s="605"/>
      <c r="N54" s="605"/>
      <c r="O54" s="605"/>
      <c r="P54" s="605"/>
      <c r="Q54" s="605"/>
      <c r="R54" s="605"/>
      <c r="S54" s="605"/>
      <c r="T54" s="605"/>
      <c r="U54" s="605"/>
      <c r="V54" s="605"/>
    </row>
    <row r="55" spans="1:22" s="239" customFormat="1" ht="12.95" customHeight="1" thickBot="1">
      <c r="A55" s="296" t="s">
        <v>353</v>
      </c>
      <c r="B55" s="320" t="s">
        <v>301</v>
      </c>
      <c r="C55" s="297"/>
      <c r="D55" s="252">
        <v>0</v>
      </c>
      <c r="E55" s="298" t="s">
        <v>48</v>
      </c>
      <c r="F55" s="321" t="s">
        <v>362</v>
      </c>
      <c r="G55" s="314"/>
      <c r="H55" s="252">
        <v>0</v>
      </c>
      <c r="I55" s="270" t="s">
        <v>48</v>
      </c>
      <c r="J55" s="285"/>
      <c r="K55" s="242"/>
      <c r="L55" s="597"/>
      <c r="M55" s="605"/>
      <c r="N55" s="605"/>
      <c r="O55" s="605"/>
      <c r="P55" s="605"/>
      <c r="Q55" s="605"/>
      <c r="R55" s="605"/>
      <c r="S55" s="605"/>
      <c r="T55" s="605"/>
      <c r="U55" s="605"/>
      <c r="V55" s="605"/>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7" t="s">
        <v>624</v>
      </c>
      <c r="M62" s="598"/>
      <c r="N62" s="598"/>
      <c r="O62" s="598"/>
      <c r="P62" s="598"/>
      <c r="Q62" s="598"/>
      <c r="R62" s="598"/>
      <c r="S62" s="598"/>
      <c r="T62" s="598"/>
      <c r="U62" s="598"/>
      <c r="V62" s="598"/>
    </row>
    <row r="63" spans="1:22" ht="13.5" customHeight="1">
      <c r="B63" s="329" t="s">
        <v>308</v>
      </c>
      <c r="K63" s="219"/>
      <c r="L63" s="597"/>
      <c r="M63" s="598"/>
      <c r="N63" s="598"/>
      <c r="O63" s="598"/>
      <c r="P63" s="598"/>
      <c r="Q63" s="598"/>
      <c r="R63" s="598"/>
      <c r="S63" s="598"/>
      <c r="T63" s="598"/>
      <c r="U63" s="598"/>
      <c r="V63" s="598"/>
    </row>
    <row r="64" spans="1:22">
      <c r="B64" s="329" t="s">
        <v>409</v>
      </c>
      <c r="K64" s="219"/>
      <c r="L64" s="597"/>
      <c r="M64" s="598"/>
      <c r="N64" s="598"/>
      <c r="O64" s="598"/>
      <c r="P64" s="598"/>
      <c r="Q64" s="598"/>
      <c r="R64" s="598"/>
      <c r="S64" s="598"/>
      <c r="T64" s="598"/>
      <c r="U64" s="598"/>
      <c r="V64" s="598"/>
    </row>
    <row r="65" spans="1:22" ht="13.5" customHeight="1">
      <c r="B65" s="329" t="s">
        <v>388</v>
      </c>
      <c r="K65" s="219"/>
      <c r="L65" s="597"/>
      <c r="M65" s="598"/>
      <c r="N65" s="598"/>
      <c r="O65" s="598"/>
      <c r="P65" s="598"/>
      <c r="Q65" s="598"/>
      <c r="R65" s="598"/>
      <c r="S65" s="598"/>
      <c r="T65" s="598"/>
      <c r="U65" s="598"/>
      <c r="V65" s="598"/>
    </row>
    <row r="66" spans="1:22">
      <c r="B66" s="330" t="s">
        <v>410</v>
      </c>
      <c r="C66" s="331"/>
      <c r="D66" s="331"/>
      <c r="E66" s="331"/>
      <c r="F66" s="331"/>
      <c r="G66" s="331"/>
      <c r="H66" s="331"/>
      <c r="K66" s="219"/>
      <c r="L66" s="597" t="s">
        <v>623</v>
      </c>
      <c r="M66" s="598"/>
      <c r="N66" s="598"/>
      <c r="O66" s="598"/>
      <c r="P66" s="598"/>
      <c r="Q66" s="598"/>
      <c r="R66" s="598"/>
      <c r="S66" s="598"/>
      <c r="T66" s="598"/>
      <c r="U66" s="598"/>
      <c r="V66" s="598"/>
    </row>
    <row r="67" spans="1:22">
      <c r="A67" s="208"/>
      <c r="B67" s="332" t="s">
        <v>302</v>
      </c>
      <c r="C67" s="208"/>
      <c r="D67" s="208"/>
      <c r="E67" s="208"/>
      <c r="F67" s="208"/>
      <c r="G67" s="208"/>
      <c r="H67" s="208"/>
      <c r="I67" s="208"/>
      <c r="J67" s="208"/>
      <c r="K67" s="219"/>
      <c r="L67" s="597"/>
      <c r="M67" s="598"/>
      <c r="N67" s="598"/>
      <c r="O67" s="598"/>
      <c r="P67" s="598"/>
      <c r="Q67" s="598"/>
      <c r="R67" s="598"/>
      <c r="S67" s="598"/>
      <c r="T67" s="598"/>
      <c r="U67" s="598"/>
      <c r="V67" s="598"/>
    </row>
    <row r="68" spans="1:22" ht="10.5" customHeight="1">
      <c r="A68" s="333"/>
      <c r="B68" s="197" t="s">
        <v>411</v>
      </c>
      <c r="C68" s="333"/>
      <c r="D68" s="333"/>
      <c r="E68" s="333"/>
      <c r="F68" s="333"/>
      <c r="G68" s="333"/>
      <c r="H68" s="333"/>
      <c r="I68" s="333"/>
      <c r="J68" s="333"/>
      <c r="K68" s="333"/>
      <c r="L68" s="597"/>
      <c r="M68" s="598"/>
      <c r="N68" s="598"/>
      <c r="O68" s="598"/>
      <c r="P68" s="598"/>
      <c r="Q68" s="598"/>
      <c r="R68" s="598"/>
      <c r="S68" s="598"/>
      <c r="T68" s="598"/>
      <c r="U68" s="598"/>
      <c r="V68" s="598"/>
    </row>
    <row r="69" spans="1:22" ht="10.5" customHeight="1">
      <c r="B69" s="218" t="s">
        <v>298</v>
      </c>
      <c r="L69" s="597"/>
      <c r="M69" s="598"/>
      <c r="N69" s="598"/>
      <c r="O69" s="598"/>
      <c r="P69" s="598"/>
      <c r="Q69" s="598"/>
      <c r="R69" s="598"/>
      <c r="S69" s="598"/>
      <c r="T69" s="598"/>
      <c r="U69" s="598"/>
      <c r="V69" s="598"/>
    </row>
    <row r="70" spans="1:22">
      <c r="A70" s="334"/>
      <c r="B70" s="335" t="s">
        <v>390</v>
      </c>
      <c r="C70" s="336"/>
      <c r="D70" s="337">
        <v>0</v>
      </c>
      <c r="E70" s="338"/>
      <c r="F70" s="602"/>
      <c r="G70" s="603"/>
      <c r="H70" s="603"/>
      <c r="I70" s="604"/>
      <c r="K70" s="219"/>
      <c r="L70" s="597" t="s">
        <v>625</v>
      </c>
      <c r="M70" s="598"/>
      <c r="N70" s="598"/>
      <c r="O70" s="598"/>
      <c r="P70" s="598"/>
      <c r="Q70" s="598"/>
      <c r="R70" s="598"/>
      <c r="S70" s="598"/>
      <c r="T70" s="598"/>
      <c r="U70" s="598"/>
      <c r="V70" s="598"/>
    </row>
    <row r="71" spans="1:22" ht="10.5" customHeight="1">
      <c r="A71" s="339"/>
      <c r="B71" s="340" t="s">
        <v>391</v>
      </c>
      <c r="C71" s="341"/>
      <c r="D71" s="342">
        <v>0</v>
      </c>
      <c r="E71" s="343"/>
      <c r="F71" s="344"/>
      <c r="G71" s="344"/>
      <c r="H71" s="342">
        <v>0</v>
      </c>
      <c r="I71" s="345"/>
      <c r="J71" s="208"/>
      <c r="K71" s="219"/>
      <c r="L71" s="597"/>
      <c r="M71" s="598"/>
      <c r="N71" s="598"/>
      <c r="O71" s="598"/>
      <c r="P71" s="598"/>
      <c r="Q71" s="598"/>
      <c r="R71" s="598"/>
      <c r="S71" s="598"/>
      <c r="T71" s="598"/>
      <c r="U71" s="598"/>
      <c r="V71" s="598"/>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F70:I70"/>
    <mergeCell ref="L15:V18"/>
    <mergeCell ref="L32:V34"/>
    <mergeCell ref="L38:V45"/>
    <mergeCell ref="L53:V55"/>
    <mergeCell ref="L24:V27"/>
    <mergeCell ref="L62:V65"/>
    <mergeCell ref="L66:V69"/>
    <mergeCell ref="L70:V71"/>
    <mergeCell ref="L50:V52"/>
    <mergeCell ref="L46:V49"/>
    <mergeCell ref="A1:I1"/>
    <mergeCell ref="E8:G8"/>
    <mergeCell ref="L7:V8"/>
    <mergeCell ref="B5:I6"/>
    <mergeCell ref="E12:G12"/>
    <mergeCell ref="L1:V1"/>
    <mergeCell ref="L9:V11"/>
    <mergeCell ref="L4:V6"/>
    <mergeCell ref="L12:V14"/>
    <mergeCell ref="E10:G10"/>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xr:uid="{00000000-0002-0000-0200-000000000000}">
      <formula1>$F$12:$F$13</formula1>
    </dataValidation>
    <dataValidation type="date" allowBlank="1" showInputMessage="1" showErrorMessage="1" sqref="H8" xr:uid="{00000000-0002-0000-0200-000001000000}">
      <formula1>1</formula1>
      <formula2>401404</formula2>
    </dataValidation>
    <dataValidation type="list" allowBlank="1" showInputMessage="1" showErrorMessage="1" sqref="D22:D23" xr:uid="{00000000-0002-0000-0200-000002000000}">
      <formula1>$F$3:$F$4</formula1>
    </dataValidation>
    <dataValidation type="whole" allowBlank="1" showInputMessage="1" showErrorMessage="1" sqref="D10" xr:uid="{00000000-0002-0000-0200-000003000000}">
      <formula1>2000</formula1>
      <formula2>9999</formula2>
    </dataValidation>
    <dataValidation type="date" allowBlank="1" showInputMessage="1" showErrorMessage="1" sqref="D19 D31 H31" xr:uid="{00000000-0002-0000-0200-000004000000}">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5000000}">
          <x14:formula1>
            <xm:f>計算シート!$F$5:$F$7</xm:f>
          </x14:formula1>
          <xm:sqref>D21</xm:sqref>
        </x14:dataValidation>
        <x14:dataValidation type="list" allowBlank="1" showInputMessage="1" showErrorMessage="1" xr:uid="{00000000-0002-0000-0200-000006000000}">
          <x14:formula1>
            <xm:f>計算シート!$F$11:$F$13</xm:f>
          </x14:formula1>
          <xm:sqref>D20</xm:sqref>
        </x14:dataValidation>
        <x14:dataValidation type="list" allowBlank="1" showInputMessage="1" showErrorMessage="1" xr:uid="{00000000-0002-0000-0200-000007000000}">
          <x14:formula1>
            <xm:f>計算シート!$F$8:$F$10</xm:f>
          </x14:formula1>
          <xm:sqref>D36</xm:sqref>
        </x14:dataValidation>
        <x14:dataValidation type="list" allowBlank="1" showInputMessage="1" showErrorMessage="1" xr:uid="{00000000-0002-0000-0200-000008000000}">
          <x14:formula1>
            <xm:f>前年レート!$N$12:$N$74</xm:f>
          </x14:formula1>
          <xm:sqref>D39 D43 H39 D41 H41 H43 D24 D26</xm:sqref>
        </x14:dataValidation>
        <x14:dataValidation type="list" allowBlank="1" showInputMessage="1" showErrorMessage="1" xr:uid="{00000000-0002-0000-0200-000009000000}">
          <x14:formula1>
            <xm:f>計算シート!$F$5:$F$6</xm:f>
          </x14:formula1>
          <xm:sqref>D35</xm:sqref>
        </x14:dataValidation>
        <x14:dataValidation type="list" allowBlank="1" showInputMessage="1" showErrorMessage="1" xr:uid="{00000000-0002-0000-0200-00000A000000}">
          <x14:formula1>
            <xm:f>計算シート!$F$3:$F$4</xm:f>
          </x14:formula1>
          <xm:sqref>D32:D34</xm:sqref>
        </x14:dataValidation>
        <x14:dataValidation type="list" allowBlank="1" showInputMessage="1" showErrorMessage="1" xr:uid="{00000000-0002-0000-0200-00000B000000}">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49" t="s">
        <v>498</v>
      </c>
      <c r="B1" s="549"/>
      <c r="C1" s="549"/>
      <c r="D1" s="549"/>
      <c r="E1" s="549"/>
      <c r="F1" s="549"/>
      <c r="G1" s="549"/>
      <c r="H1" s="549"/>
      <c r="I1" s="549"/>
      <c r="P1" s="183"/>
      <c r="Q1" s="549" t="s">
        <v>363</v>
      </c>
      <c r="R1" s="549"/>
      <c r="S1" s="549"/>
      <c r="T1" s="549"/>
      <c r="U1" s="549"/>
      <c r="V1" s="549"/>
      <c r="W1" s="549"/>
      <c r="X1" s="549"/>
      <c r="Y1" s="549"/>
      <c r="Z1" s="549"/>
      <c r="AA1" s="549"/>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7" t="s">
        <v>615</v>
      </c>
      <c r="R4" s="605"/>
      <c r="S4" s="605"/>
      <c r="T4" s="605"/>
      <c r="U4" s="605"/>
      <c r="V4" s="605"/>
      <c r="W4" s="605"/>
      <c r="X4" s="605"/>
      <c r="Y4" s="605"/>
      <c r="Z4" s="605"/>
      <c r="AA4" s="605"/>
    </row>
    <row r="5" spans="1:27" ht="13.5" customHeight="1">
      <c r="A5" s="506"/>
      <c r="B5" s="550" t="s">
        <v>430</v>
      </c>
      <c r="C5" s="550"/>
      <c r="D5" s="550"/>
      <c r="E5" s="550"/>
      <c r="F5" s="550"/>
      <c r="G5" s="550"/>
      <c r="H5" s="550"/>
      <c r="I5" s="550"/>
      <c r="P5" s="183"/>
      <c r="Q5" s="597"/>
      <c r="R5" s="605"/>
      <c r="S5" s="605"/>
      <c r="T5" s="605"/>
      <c r="U5" s="605"/>
      <c r="V5" s="605"/>
      <c r="W5" s="605"/>
      <c r="X5" s="605"/>
      <c r="Y5" s="605"/>
      <c r="Z5" s="605"/>
      <c r="AA5" s="605"/>
    </row>
    <row r="6" spans="1:27">
      <c r="A6" s="506"/>
      <c r="B6" s="550"/>
      <c r="C6" s="550"/>
      <c r="D6" s="550"/>
      <c r="E6" s="550"/>
      <c r="F6" s="550"/>
      <c r="G6" s="550"/>
      <c r="H6" s="550"/>
      <c r="I6" s="550"/>
      <c r="P6" s="183"/>
      <c r="Q6" s="597"/>
      <c r="R6" s="605"/>
      <c r="S6" s="605"/>
      <c r="T6" s="605"/>
      <c r="U6" s="605"/>
      <c r="V6" s="605"/>
      <c r="W6" s="605"/>
      <c r="X6" s="605"/>
      <c r="Y6" s="605"/>
      <c r="Z6" s="605"/>
      <c r="AA6" s="605"/>
    </row>
    <row r="7" spans="1:27" ht="13.5" customHeight="1">
      <c r="A7" s="506"/>
      <c r="B7" s="507"/>
      <c r="C7" s="507"/>
      <c r="D7" s="507"/>
      <c r="E7" s="507"/>
      <c r="F7" s="507"/>
      <c r="G7" s="507"/>
      <c r="H7" s="507"/>
      <c r="I7" s="507"/>
      <c r="P7" s="183"/>
      <c r="Q7" s="597" t="s">
        <v>395</v>
      </c>
      <c r="R7" s="605"/>
      <c r="S7" s="605"/>
      <c r="T7" s="605"/>
      <c r="U7" s="605"/>
      <c r="V7" s="605"/>
      <c r="W7" s="605"/>
      <c r="X7" s="605"/>
      <c r="Y7" s="605"/>
      <c r="Z7" s="605"/>
      <c r="AA7" s="605"/>
    </row>
    <row r="8" spans="1:27" ht="14.25" thickBot="1">
      <c r="A8" s="506"/>
      <c r="B8" s="507"/>
      <c r="C8" s="507"/>
      <c r="D8" s="507"/>
      <c r="E8" s="563" t="s">
        <v>386</v>
      </c>
      <c r="F8" s="563"/>
      <c r="G8" s="563"/>
      <c r="H8" s="508">
        <v>43647</v>
      </c>
      <c r="I8" s="507"/>
      <c r="P8" s="183"/>
      <c r="Q8" s="597"/>
      <c r="R8" s="605"/>
      <c r="S8" s="605"/>
      <c r="T8" s="605"/>
      <c r="U8" s="605"/>
      <c r="V8" s="605"/>
      <c r="W8" s="605"/>
      <c r="X8" s="605"/>
      <c r="Y8" s="605"/>
      <c r="Z8" s="605"/>
      <c r="AA8" s="605"/>
    </row>
    <row r="9" spans="1:27" ht="13.5" customHeight="1">
      <c r="A9" s="506"/>
      <c r="B9" s="506"/>
      <c r="C9" s="506"/>
      <c r="D9" s="506"/>
      <c r="E9" s="57"/>
      <c r="F9" s="57"/>
      <c r="G9" s="57"/>
      <c r="H9" s="201" t="s">
        <v>431</v>
      </c>
      <c r="I9" s="165"/>
      <c r="P9" s="183"/>
      <c r="Q9" s="597" t="s">
        <v>614</v>
      </c>
      <c r="R9" s="605"/>
      <c r="S9" s="605"/>
      <c r="T9" s="605"/>
      <c r="U9" s="605"/>
      <c r="V9" s="605"/>
      <c r="W9" s="605"/>
      <c r="X9" s="605"/>
      <c r="Y9" s="605"/>
      <c r="Z9" s="605"/>
      <c r="AA9" s="605"/>
    </row>
    <row r="10" spans="1:27" ht="13.5" customHeight="1" thickBot="1">
      <c r="A10" s="506"/>
      <c r="B10" s="209" t="s">
        <v>404</v>
      </c>
      <c r="C10" s="210"/>
      <c r="D10" s="211">
        <v>2020</v>
      </c>
      <c r="E10" s="564" t="s">
        <v>401</v>
      </c>
      <c r="F10" s="564"/>
      <c r="G10" s="564"/>
      <c r="H10" s="212" t="s">
        <v>397</v>
      </c>
      <c r="I10" s="165"/>
      <c r="P10" s="183"/>
      <c r="Q10" s="597"/>
      <c r="R10" s="605"/>
      <c r="S10" s="605"/>
      <c r="T10" s="605"/>
      <c r="U10" s="605"/>
      <c r="V10" s="605"/>
      <c r="W10" s="605"/>
      <c r="X10" s="605"/>
      <c r="Y10" s="605"/>
      <c r="Z10" s="605"/>
      <c r="AA10" s="605"/>
    </row>
    <row r="11" spans="1:27" ht="14.25" thickBot="1">
      <c r="A11" s="506"/>
      <c r="B11" s="509" t="s">
        <v>432</v>
      </c>
      <c r="C11" s="77"/>
      <c r="D11" s="215">
        <v>12345678</v>
      </c>
      <c r="E11" s="359" t="s">
        <v>433</v>
      </c>
      <c r="F11" s="360">
        <v>101</v>
      </c>
      <c r="G11" s="359" t="s">
        <v>433</v>
      </c>
      <c r="H11" s="361">
        <v>901234</v>
      </c>
      <c r="I11" s="165"/>
      <c r="P11" s="183"/>
      <c r="Q11" s="597"/>
      <c r="R11" s="605"/>
      <c r="S11" s="605"/>
      <c r="T11" s="605"/>
      <c r="U11" s="605"/>
      <c r="V11" s="605"/>
      <c r="W11" s="605"/>
      <c r="X11" s="605"/>
      <c r="Y11" s="605"/>
      <c r="Z11" s="605"/>
      <c r="AA11" s="605"/>
    </row>
    <row r="12" spans="1:27" ht="14.25" customHeight="1" thickBot="1">
      <c r="B12" s="509" t="s">
        <v>434</v>
      </c>
      <c r="C12" s="77"/>
      <c r="D12" s="77" t="s">
        <v>435</v>
      </c>
      <c r="E12" s="611" t="s">
        <v>387</v>
      </c>
      <c r="F12" s="611"/>
      <c r="G12" s="611"/>
      <c r="H12" s="508">
        <v>37072</v>
      </c>
      <c r="P12" s="183"/>
      <c r="Q12" s="597" t="s">
        <v>416</v>
      </c>
      <c r="R12" s="598"/>
      <c r="S12" s="598"/>
      <c r="T12" s="598"/>
      <c r="U12" s="598"/>
      <c r="V12" s="598"/>
      <c r="W12" s="598"/>
      <c r="X12" s="598"/>
      <c r="Y12" s="598"/>
      <c r="Z12" s="598"/>
      <c r="AA12" s="598"/>
    </row>
    <row r="13" spans="1:27" ht="14.25" thickBot="1">
      <c r="B13" s="509" t="s">
        <v>276</v>
      </c>
      <c r="C13" s="88"/>
      <c r="D13" s="88" t="s">
        <v>436</v>
      </c>
      <c r="E13" s="57"/>
      <c r="F13" s="57"/>
      <c r="G13" s="57"/>
      <c r="H13" s="201" t="s">
        <v>437</v>
      </c>
      <c r="P13" s="183"/>
      <c r="Q13" s="597"/>
      <c r="R13" s="598"/>
      <c r="S13" s="598"/>
      <c r="T13" s="598"/>
      <c r="U13" s="598"/>
      <c r="V13" s="598"/>
      <c r="W13" s="598"/>
      <c r="X13" s="598"/>
      <c r="Y13" s="598"/>
      <c r="Z13" s="598"/>
      <c r="AA13" s="598"/>
    </row>
    <row r="14" spans="1:27" ht="14.25" thickBot="1">
      <c r="B14" s="509" t="s">
        <v>277</v>
      </c>
      <c r="C14" s="88"/>
      <c r="D14" s="188" t="s">
        <v>438</v>
      </c>
      <c r="E14" s="198"/>
      <c r="F14" s="198"/>
      <c r="G14" s="198"/>
      <c r="H14" s="198"/>
      <c r="P14" s="183"/>
      <c r="Q14" s="597"/>
      <c r="R14" s="598"/>
      <c r="S14" s="598"/>
      <c r="T14" s="598"/>
      <c r="U14" s="598"/>
      <c r="V14" s="598"/>
      <c r="W14" s="598"/>
      <c r="X14" s="598"/>
      <c r="Y14" s="598"/>
      <c r="Z14" s="598"/>
      <c r="AA14" s="598"/>
    </row>
    <row r="15" spans="1:27" ht="13.5" customHeight="1">
      <c r="B15" s="213" t="str">
        <f>"※ 以下、収入（所得）は【"&amp;IF(計算シート!C49=1,計算シート!C47,計算シート!C48)&amp;"年1月1日～12月31日】のものを入力してください。"</f>
        <v>※ 以下、収入（所得）は【2023年1月1日～12月31日】のものを入力してください。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扶養等の情報は【2023年12月31日】現在のものを入力してください。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7" t="s">
        <v>930</v>
      </c>
      <c r="R24" s="598"/>
      <c r="S24" s="598"/>
      <c r="T24" s="598"/>
      <c r="U24" s="598"/>
      <c r="V24" s="598"/>
      <c r="W24" s="598"/>
      <c r="X24" s="598"/>
      <c r="Y24" s="598"/>
      <c r="Z24" s="598"/>
      <c r="AA24" s="598"/>
    </row>
    <row r="25" spans="1:27" s="98" customFormat="1" ht="12.95" customHeight="1" thickBot="1">
      <c r="A25" s="171" t="s">
        <v>450</v>
      </c>
      <c r="B25" s="98" t="s">
        <v>281</v>
      </c>
      <c r="D25" s="106">
        <v>0</v>
      </c>
      <c r="E25" s="100" t="s">
        <v>501</v>
      </c>
      <c r="G25" s="192">
        <v>4</v>
      </c>
      <c r="H25" s="193" t="s">
        <v>451</v>
      </c>
      <c r="I25" s="195" t="s">
        <v>502</v>
      </c>
      <c r="P25" s="184"/>
      <c r="Q25" s="597"/>
      <c r="R25" s="598"/>
      <c r="S25" s="598"/>
      <c r="T25" s="598"/>
      <c r="U25" s="598"/>
      <c r="V25" s="598"/>
      <c r="W25" s="598"/>
      <c r="X25" s="598"/>
      <c r="Y25" s="598"/>
      <c r="Z25" s="598"/>
      <c r="AA25" s="598"/>
    </row>
    <row r="26" spans="1:27" s="98" customFormat="1" ht="12.95" customHeight="1" thickBot="1">
      <c r="A26" s="171" t="s">
        <v>452</v>
      </c>
      <c r="B26" s="147" t="s">
        <v>305</v>
      </c>
      <c r="C26" s="99"/>
      <c r="D26" s="73" t="s">
        <v>49</v>
      </c>
      <c r="E26" s="102"/>
      <c r="G26" s="192">
        <v>5</v>
      </c>
      <c r="H26" s="193" t="s">
        <v>453</v>
      </c>
      <c r="I26" s="195" t="s">
        <v>500</v>
      </c>
      <c r="P26" s="184"/>
      <c r="Q26" s="597"/>
      <c r="R26" s="598"/>
      <c r="S26" s="598"/>
      <c r="T26" s="598"/>
      <c r="U26" s="598"/>
      <c r="V26" s="598"/>
      <c r="W26" s="598"/>
      <c r="X26" s="598"/>
      <c r="Y26" s="598"/>
      <c r="Z26" s="598"/>
      <c r="AA26" s="598"/>
    </row>
    <row r="27" spans="1:27" s="98" customFormat="1" ht="12.95" customHeight="1" thickBot="1">
      <c r="A27" s="172" t="s">
        <v>454</v>
      </c>
      <c r="B27" s="81" t="s">
        <v>306</v>
      </c>
      <c r="C27" s="107"/>
      <c r="D27" s="106">
        <v>0</v>
      </c>
      <c r="E27" s="108" t="s">
        <v>501</v>
      </c>
      <c r="G27" s="190"/>
      <c r="H27" s="117"/>
      <c r="I27" s="127"/>
      <c r="P27" s="184"/>
      <c r="Q27" s="597"/>
      <c r="R27" s="598"/>
      <c r="S27" s="598"/>
      <c r="T27" s="598"/>
      <c r="U27" s="598"/>
      <c r="V27" s="598"/>
      <c r="W27" s="598"/>
      <c r="X27" s="598"/>
      <c r="Y27" s="598"/>
      <c r="Z27" s="598"/>
      <c r="AA27" s="598"/>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7" t="s">
        <v>932</v>
      </c>
      <c r="R32" s="605"/>
      <c r="S32" s="605"/>
      <c r="T32" s="605"/>
      <c r="U32" s="605"/>
      <c r="V32" s="605"/>
      <c r="W32" s="605"/>
      <c r="X32" s="605"/>
      <c r="Y32" s="605"/>
      <c r="Z32" s="605"/>
      <c r="AA32" s="605"/>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7"/>
      <c r="R33" s="605"/>
      <c r="S33" s="605"/>
      <c r="T33" s="605"/>
      <c r="U33" s="605"/>
      <c r="V33" s="605"/>
      <c r="W33" s="605"/>
      <c r="X33" s="605"/>
      <c r="Y33" s="605"/>
      <c r="Z33" s="605"/>
      <c r="AA33" s="605"/>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7"/>
      <c r="R34" s="605"/>
      <c r="S34" s="605"/>
      <c r="T34" s="605"/>
      <c r="U34" s="605"/>
      <c r="V34" s="605"/>
      <c r="W34" s="605"/>
      <c r="X34" s="605"/>
      <c r="Y34" s="605"/>
      <c r="Z34" s="605"/>
      <c r="AA34" s="605"/>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7" t="s">
        <v>934</v>
      </c>
      <c r="R38" s="605"/>
      <c r="S38" s="605"/>
      <c r="T38" s="605"/>
      <c r="U38" s="605"/>
      <c r="V38" s="605"/>
      <c r="W38" s="605"/>
      <c r="X38" s="605"/>
      <c r="Y38" s="605"/>
      <c r="Z38" s="605"/>
      <c r="AA38" s="605"/>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7"/>
      <c r="R39" s="605"/>
      <c r="S39" s="605"/>
      <c r="T39" s="605"/>
      <c r="U39" s="605"/>
      <c r="V39" s="605"/>
      <c r="W39" s="605"/>
      <c r="X39" s="605"/>
      <c r="Y39" s="605"/>
      <c r="Z39" s="605"/>
      <c r="AA39" s="605"/>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7"/>
      <c r="R40" s="605"/>
      <c r="S40" s="605"/>
      <c r="T40" s="605"/>
      <c r="U40" s="605"/>
      <c r="V40" s="605"/>
      <c r="W40" s="605"/>
      <c r="X40" s="605"/>
      <c r="Y40" s="605"/>
      <c r="Z40" s="605"/>
      <c r="AA40" s="605"/>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7"/>
      <c r="R41" s="605"/>
      <c r="S41" s="605"/>
      <c r="T41" s="605"/>
      <c r="U41" s="605"/>
      <c r="V41" s="605"/>
      <c r="W41" s="605"/>
      <c r="X41" s="605"/>
      <c r="Y41" s="605"/>
      <c r="Z41" s="605"/>
      <c r="AA41" s="605"/>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7"/>
      <c r="R42" s="605"/>
      <c r="S42" s="605"/>
      <c r="T42" s="605"/>
      <c r="U42" s="605"/>
      <c r="V42" s="605"/>
      <c r="W42" s="605"/>
      <c r="X42" s="605"/>
      <c r="Y42" s="605"/>
      <c r="Z42" s="605"/>
      <c r="AA42" s="605"/>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7"/>
      <c r="R43" s="605"/>
      <c r="S43" s="605"/>
      <c r="T43" s="605"/>
      <c r="U43" s="605"/>
      <c r="V43" s="605"/>
      <c r="W43" s="605"/>
      <c r="X43" s="605"/>
      <c r="Y43" s="605"/>
      <c r="Z43" s="605"/>
      <c r="AA43" s="605"/>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7"/>
      <c r="R44" s="605"/>
      <c r="S44" s="605"/>
      <c r="T44" s="605"/>
      <c r="U44" s="605"/>
      <c r="V44" s="605"/>
      <c r="W44" s="605"/>
      <c r="X44" s="605"/>
      <c r="Y44" s="605"/>
      <c r="Z44" s="605"/>
      <c r="AA44" s="605"/>
    </row>
    <row r="45" spans="1:27" s="98" customFormat="1" ht="6" customHeight="1" thickTop="1" thickBot="1">
      <c r="A45" s="78"/>
      <c r="B45" s="78"/>
      <c r="C45" s="84"/>
      <c r="D45" s="78"/>
      <c r="E45" s="119"/>
      <c r="F45" s="78"/>
      <c r="G45" s="84"/>
      <c r="H45" s="78"/>
      <c r="I45" s="123"/>
      <c r="J45" s="114"/>
      <c r="K45" s="407"/>
      <c r="L45" s="407"/>
      <c r="M45" s="407"/>
      <c r="N45" s="407"/>
      <c r="O45" s="407"/>
      <c r="P45" s="184"/>
      <c r="Q45" s="597"/>
      <c r="R45" s="605"/>
      <c r="S45" s="605"/>
      <c r="T45" s="605"/>
      <c r="U45" s="605"/>
      <c r="V45" s="605"/>
      <c r="W45" s="605"/>
      <c r="X45" s="605"/>
      <c r="Y45" s="605"/>
      <c r="Z45" s="605"/>
      <c r="AA45" s="605"/>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7"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2024年１月分の報告省令レート（ただし、米ドルと日本円間のレートについては同年１月１日時点の最新の為替レート）を用いてください。</v>
      </c>
      <c r="R46" s="606"/>
      <c r="S46" s="606"/>
      <c r="T46" s="606"/>
      <c r="U46" s="606"/>
      <c r="V46" s="606"/>
      <c r="W46" s="606"/>
      <c r="X46" s="606"/>
      <c r="Y46" s="606"/>
      <c r="Z46" s="606"/>
      <c r="AA46" s="606"/>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7"/>
      <c r="R47" s="606"/>
      <c r="S47" s="606"/>
      <c r="T47" s="606"/>
      <c r="U47" s="606"/>
      <c r="V47" s="606"/>
      <c r="W47" s="606"/>
      <c r="X47" s="606"/>
      <c r="Y47" s="606"/>
      <c r="Z47" s="606"/>
      <c r="AA47" s="606"/>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7"/>
      <c r="R48" s="606"/>
      <c r="S48" s="606"/>
      <c r="T48" s="606"/>
      <c r="U48" s="606"/>
      <c r="V48" s="606"/>
      <c r="W48" s="606"/>
      <c r="X48" s="606"/>
      <c r="Y48" s="606"/>
      <c r="Z48" s="606"/>
      <c r="AA48" s="606"/>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7"/>
      <c r="R49" s="606"/>
      <c r="S49" s="606"/>
      <c r="T49" s="606"/>
      <c r="U49" s="606"/>
      <c r="V49" s="606"/>
      <c r="W49" s="606"/>
      <c r="X49" s="606"/>
      <c r="Y49" s="606"/>
      <c r="Z49" s="606"/>
      <c r="AA49" s="606"/>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7" t="s">
        <v>619</v>
      </c>
      <c r="R50" s="605"/>
      <c r="S50" s="605"/>
      <c r="T50" s="605"/>
      <c r="U50" s="605"/>
      <c r="V50" s="605"/>
      <c r="W50" s="605"/>
      <c r="X50" s="605"/>
      <c r="Y50" s="605"/>
      <c r="Z50" s="605"/>
      <c r="AA50" s="605"/>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7"/>
      <c r="R51" s="605"/>
      <c r="S51" s="605"/>
      <c r="T51" s="605"/>
      <c r="U51" s="605"/>
      <c r="V51" s="605"/>
      <c r="W51" s="605"/>
      <c r="X51" s="605"/>
      <c r="Y51" s="605"/>
      <c r="Z51" s="605"/>
      <c r="AA51" s="605"/>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7"/>
      <c r="R52" s="605"/>
      <c r="S52" s="605"/>
      <c r="T52" s="605"/>
      <c r="U52" s="605"/>
      <c r="V52" s="605"/>
      <c r="W52" s="605"/>
      <c r="X52" s="605"/>
      <c r="Y52" s="605"/>
      <c r="Z52" s="605"/>
      <c r="AA52" s="605"/>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7" t="s">
        <v>394</v>
      </c>
      <c r="R53" s="605"/>
      <c r="S53" s="605"/>
      <c r="T53" s="605"/>
      <c r="U53" s="605"/>
      <c r="V53" s="605"/>
      <c r="W53" s="605"/>
      <c r="X53" s="605"/>
      <c r="Y53" s="605"/>
      <c r="Z53" s="605"/>
      <c r="AA53" s="605"/>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7"/>
      <c r="R54" s="605"/>
      <c r="S54" s="605"/>
      <c r="T54" s="605"/>
      <c r="U54" s="605"/>
      <c r="V54" s="605"/>
      <c r="W54" s="605"/>
      <c r="X54" s="605"/>
      <c r="Y54" s="605"/>
      <c r="Z54" s="605"/>
      <c r="AA54" s="605"/>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7"/>
      <c r="R55" s="605"/>
      <c r="S55" s="605"/>
      <c r="T55" s="605"/>
      <c r="U55" s="605"/>
      <c r="V55" s="605"/>
      <c r="W55" s="605"/>
      <c r="X55" s="605"/>
      <c r="Y55" s="605"/>
      <c r="Z55" s="605"/>
      <c r="AA55" s="605"/>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7" t="s">
        <v>624</v>
      </c>
      <c r="R59" s="598"/>
      <c r="S59" s="598"/>
      <c r="T59" s="598"/>
      <c r="U59" s="598"/>
      <c r="V59" s="598"/>
      <c r="W59" s="598"/>
      <c r="X59" s="598"/>
      <c r="Y59" s="598"/>
      <c r="Z59" s="598"/>
      <c r="AA59" s="598"/>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7"/>
      <c r="R60" s="598"/>
      <c r="S60" s="598"/>
      <c r="T60" s="598"/>
      <c r="U60" s="598"/>
      <c r="V60" s="598"/>
      <c r="W60" s="598"/>
      <c r="X60" s="598"/>
      <c r="Y60" s="598"/>
      <c r="Z60" s="598"/>
      <c r="AA60" s="598"/>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選択肢に存在する通貨のレートは、日本銀行が報告する2024年１月分の報告省令レートに基づき当機構が換算します。</v>
      </c>
      <c r="P61" s="183"/>
      <c r="Q61" s="597"/>
      <c r="R61" s="598"/>
      <c r="S61" s="598"/>
      <c r="T61" s="598"/>
      <c r="U61" s="598"/>
      <c r="V61" s="598"/>
      <c r="W61" s="598"/>
      <c r="X61" s="598"/>
      <c r="Y61" s="598"/>
      <c r="Z61" s="598"/>
      <c r="AA61" s="598"/>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選択肢に存在しない通貨については、入力時に米ドルに換算（2024年1月1日時点のレート）して、米ドルを選択して入力してください。</v>
      </c>
      <c r="P62" s="183"/>
      <c r="Q62" s="597"/>
      <c r="R62" s="598"/>
      <c r="S62" s="598"/>
      <c r="T62" s="598"/>
      <c r="U62" s="598"/>
      <c r="V62" s="598"/>
      <c r="W62" s="598"/>
      <c r="X62" s="598"/>
      <c r="Y62" s="598"/>
      <c r="Z62" s="598"/>
      <c r="AA62" s="598"/>
    </row>
    <row r="63" spans="1:27" ht="13.5" customHeight="1">
      <c r="B63" s="149" t="s">
        <v>410</v>
      </c>
      <c r="C63" s="150"/>
      <c r="D63" s="150"/>
      <c r="E63" s="150"/>
      <c r="F63" s="150"/>
      <c r="G63" s="150"/>
      <c r="H63" s="150"/>
      <c r="P63" s="183"/>
      <c r="Q63" s="597" t="s">
        <v>623</v>
      </c>
      <c r="R63" s="598"/>
      <c r="S63" s="598"/>
      <c r="T63" s="598"/>
      <c r="U63" s="598"/>
      <c r="V63" s="598"/>
      <c r="W63" s="598"/>
      <c r="X63" s="598"/>
      <c r="Y63" s="598"/>
      <c r="Z63" s="598"/>
      <c r="AA63" s="598"/>
    </row>
    <row r="64" spans="1:27">
      <c r="A64" s="57"/>
      <c r="B64" s="196" t="s">
        <v>302</v>
      </c>
      <c r="C64" s="57"/>
      <c r="D64" s="57"/>
      <c r="E64" s="57"/>
      <c r="F64" s="57"/>
      <c r="G64" s="57"/>
      <c r="H64" s="57"/>
      <c r="I64" s="57"/>
      <c r="J64" s="57"/>
      <c r="K64" s="57"/>
      <c r="L64" s="57"/>
      <c r="M64" s="57"/>
      <c r="N64" s="57"/>
      <c r="O64" s="57"/>
      <c r="P64" s="183"/>
      <c r="Q64" s="597"/>
      <c r="R64" s="598"/>
      <c r="S64" s="598"/>
      <c r="T64" s="598"/>
      <c r="U64" s="598"/>
      <c r="V64" s="598"/>
      <c r="W64" s="598"/>
      <c r="X64" s="598"/>
      <c r="Y64" s="598"/>
      <c r="Z64" s="598"/>
      <c r="AA64" s="598"/>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7"/>
      <c r="R65" s="598"/>
      <c r="S65" s="598"/>
      <c r="T65" s="598"/>
      <c r="U65" s="598"/>
      <c r="V65" s="598"/>
      <c r="W65" s="598"/>
      <c r="X65" s="598"/>
      <c r="Y65" s="598"/>
      <c r="Z65" s="598"/>
      <c r="AA65" s="598"/>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7"/>
      <c r="R66" s="598"/>
      <c r="S66" s="598"/>
      <c r="T66" s="598"/>
      <c r="U66" s="598"/>
      <c r="V66" s="598"/>
      <c r="W66" s="598"/>
      <c r="X66" s="598"/>
      <c r="Y66" s="598"/>
      <c r="Z66" s="598"/>
      <c r="AA66" s="598"/>
    </row>
    <row r="67" spans="1:27" ht="10.5" customHeight="1">
      <c r="A67" s="139"/>
      <c r="B67" s="197" t="s">
        <v>411</v>
      </c>
      <c r="C67" s="139"/>
      <c r="D67" s="139"/>
      <c r="E67" s="139"/>
      <c r="F67" s="139"/>
      <c r="G67" s="139"/>
      <c r="H67" s="139"/>
      <c r="I67" s="139"/>
      <c r="J67" s="139"/>
      <c r="K67" s="139"/>
      <c r="L67" s="139"/>
      <c r="M67" s="139"/>
      <c r="N67" s="139"/>
      <c r="O67" s="139"/>
      <c r="P67" s="139"/>
      <c r="Q67" s="597"/>
      <c r="R67" s="598"/>
      <c r="S67" s="598"/>
      <c r="T67" s="598"/>
      <c r="U67" s="598"/>
      <c r="V67" s="598"/>
      <c r="W67" s="598"/>
      <c r="X67" s="598"/>
      <c r="Y67" s="598"/>
      <c r="Z67" s="598"/>
      <c r="AA67" s="598"/>
    </row>
    <row r="68" spans="1:27" ht="10.5" customHeight="1">
      <c r="B68" s="92" t="s">
        <v>298</v>
      </c>
      <c r="Q68" s="597"/>
      <c r="R68" s="598"/>
      <c r="S68" s="598"/>
      <c r="T68" s="598"/>
      <c r="U68" s="598"/>
      <c r="V68" s="598"/>
      <c r="W68" s="598"/>
      <c r="X68" s="598"/>
      <c r="Y68" s="598"/>
      <c r="Z68" s="598"/>
      <c r="AA68" s="598"/>
    </row>
    <row r="69" spans="1:27" ht="13.5" customHeight="1">
      <c r="A69" s="91"/>
      <c r="B69" s="129" t="s">
        <v>493</v>
      </c>
      <c r="C69" s="130"/>
      <c r="D69" s="131">
        <v>0</v>
      </c>
      <c r="E69" s="132"/>
      <c r="F69" s="608"/>
      <c r="G69" s="609"/>
      <c r="H69" s="609"/>
      <c r="I69" s="610"/>
      <c r="P69" s="183"/>
      <c r="Q69" s="597" t="s">
        <v>625</v>
      </c>
      <c r="R69" s="598"/>
      <c r="S69" s="598"/>
      <c r="T69" s="598"/>
      <c r="U69" s="598"/>
      <c r="V69" s="598"/>
      <c r="W69" s="598"/>
      <c r="X69" s="598"/>
      <c r="Y69" s="598"/>
      <c r="Z69" s="598"/>
      <c r="AA69" s="598"/>
    </row>
    <row r="70" spans="1:27" ht="10.5" customHeight="1">
      <c r="A70" s="93"/>
      <c r="B70" s="133" t="s">
        <v>494</v>
      </c>
      <c r="C70" s="134"/>
      <c r="D70" s="135">
        <v>0</v>
      </c>
      <c r="E70" s="136"/>
      <c r="F70" s="137"/>
      <c r="G70" s="137"/>
      <c r="H70" s="135">
        <v>0</v>
      </c>
      <c r="I70" s="138"/>
      <c r="J70" s="57"/>
      <c r="K70" s="57"/>
      <c r="L70" s="57"/>
      <c r="M70" s="57"/>
      <c r="N70" s="57"/>
      <c r="O70" s="57"/>
      <c r="P70" s="183"/>
      <c r="Q70" s="597"/>
      <c r="R70" s="598"/>
      <c r="S70" s="598"/>
      <c r="T70" s="598"/>
      <c r="U70" s="598"/>
      <c r="V70" s="598"/>
      <c r="W70" s="598"/>
      <c r="X70" s="598"/>
      <c r="Y70" s="598"/>
      <c r="Z70" s="598"/>
      <c r="AA70" s="598"/>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 ref="Q46:AA49"/>
    <mergeCell ref="Q53:AA55"/>
    <mergeCell ref="Q69:AA70"/>
    <mergeCell ref="Q63:AA68"/>
    <mergeCell ref="Q59:AA6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xr:uid="{00000000-0002-0000-0300-000000000000}">
      <formula1>1</formula1>
      <formula2>73051</formula2>
    </dataValidation>
    <dataValidation type="whole" allowBlank="1" showInputMessage="1" showErrorMessage="1" sqref="D10" xr:uid="{00000000-0002-0000-0300-000001000000}">
      <formula1>2000</formula1>
      <formula2>9999</formula2>
    </dataValidation>
    <dataValidation type="list" allowBlank="1" showInputMessage="1" showErrorMessage="1" sqref="D22:D23" xr:uid="{00000000-0002-0000-0300-000002000000}">
      <formula1>$F$3:$F$4</formula1>
    </dataValidation>
    <dataValidation type="date" allowBlank="1" showInputMessage="1" showErrorMessage="1" sqref="H8" xr:uid="{00000000-0002-0000-0300-000003000000}">
      <formula1>1</formula1>
      <formula2>401404</formula2>
    </dataValidation>
    <dataValidation type="list" allowBlank="1" showInputMessage="1" showErrorMessage="1" sqref="H35" xr:uid="{00000000-0002-0000-0300-000004000000}">
      <formula1>$F$12:$F$13</formula1>
    </dataValidation>
  </dataValidations>
  <pageMargins left="0.43307086614173229" right="0.43307086614173229" top="0.35433070866141736" bottom="0.35433070866141736" header="0.11811023622047245" footer="0.11811023622047245"/>
  <pageSetup paperSize="9" scale="65"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'C:\Users\FAT019\Desktop\20200325\[海外居住者のための収入等申告書_20200106_5.xlsx]計算シート'!#REF!</xm:f>
          </x14:formula1>
          <xm:sqref>H10 D20:D21 D32:D36</xm:sqref>
        </x14:dataValidation>
        <x14:dataValidation type="list" allowBlank="1" showInputMessage="1" showErrorMessage="1" xr:uid="{00000000-0002-0000-0300-000006000000}">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124</v>
      </c>
      <c r="D2" s="377">
        <f>DATEDIF(海外居住者のための収入等申告書!L35,計算シート!$C$46,"y")</f>
        <v>124</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2</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0</v>
      </c>
      <c r="D45" s="392"/>
      <c r="E45" s="150"/>
      <c r="F45" s="150"/>
      <c r="G45" s="150"/>
    </row>
    <row r="46" spans="1:7">
      <c r="A46" s="384" t="s">
        <v>402</v>
      </c>
      <c r="B46" s="387"/>
      <c r="C46" s="378">
        <f>IF(C45=0,DATE(C44-1,1,1),DATE(C44,1,1))</f>
        <v>45292</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1</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124</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2</v>
      </c>
      <c r="BY2">
        <f t="shared" ca="1" si="1"/>
        <v>2025</v>
      </c>
      <c r="BZ2">
        <f t="shared" ca="1" si="1"/>
        <v>0</v>
      </c>
      <c r="CA2">
        <f t="shared" ca="1" si="1"/>
        <v>45292</v>
      </c>
      <c r="CB2">
        <f t="shared" ca="1" si="1"/>
        <v>2023</v>
      </c>
      <c r="CC2">
        <f t="shared" ca="1" si="1"/>
        <v>2024</v>
      </c>
      <c r="CD2">
        <f t="shared" ca="1" si="1"/>
        <v>1</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124</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ModifiedBy>SHOUGAKU9</cp:lastModifiedBy>
  <cp:lastPrinted>2025-03-24T07:40:18Z</cp:lastPrinted>
  <dcterms:created xsi:type="dcterms:W3CDTF">2006-09-16T00:00:00Z</dcterms:created>
  <dcterms:modified xsi:type="dcterms:W3CDTF">2025-04-07T04:52:25Z</dcterms:modified>
</cp:coreProperties>
</file>